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9648" firstSheet="5" activeTab="8"/>
  </bookViews>
  <sheets>
    <sheet name="5434 - ÜCRETSİZ İZİN" sheetId="1" r:id="rId1"/>
    <sheet name="5434-İSTİFA" sheetId="2" r:id="rId2"/>
    <sheet name="5434-AÇIĞA ALINMA" sheetId="3" r:id="rId3"/>
    <sheet name="5434-TAM MAAŞ" sheetId="4" r:id="rId4"/>
    <sheet name="KİYE YAZILAN YAZI ÖRNEĞİ" sheetId="5" r:id="rId5"/>
    <sheet name="5434 SGK YA İADE YAZISI" sheetId="6" r:id="rId6"/>
    <sheet name="STRA. GEL. DAİ. BAŞ. YAZ. YAZI" sheetId="7" r:id="rId7"/>
    <sheet name="BORÇ BİLDİRİM BELGESİ " sheetId="8" r:id="rId8"/>
    <sheet name="RESEN BORÇ KEFALETNAMA" sheetId="9" r:id="rId9"/>
  </sheets>
  <definedNames>
    <definedName name="_xlnm.Print_Area" localSheetId="5">'5434 SGK YA İADE YAZISI'!$A$1:$H$36</definedName>
  </definedNames>
  <calcPr fullCalcOnLoad="1" fullPrecision="0"/>
</workbook>
</file>

<file path=xl/comments1.xml><?xml version="1.0" encoding="utf-8"?>
<comments xmlns="http://schemas.openxmlformats.org/spreadsheetml/2006/main">
  <authors>
    <author>mustafa</author>
    <author>Sami Yeniel</author>
    <author>KA-MER</author>
  </authors>
  <commentList>
    <comment ref="I32" authorId="0">
      <text>
        <r>
          <rPr>
            <sz val="9"/>
            <rFont val="Tahoma"/>
            <family val="2"/>
          </rPr>
          <t>Geliştirme Ödeneği çalışmayı izleyen aybaşında çalışılıp alındığı için iade oluşmaz.</t>
        </r>
      </text>
    </comment>
    <comment ref="D43" authorId="0">
      <text>
        <r>
          <rPr>
            <sz val="9"/>
            <rFont val="Tahoma"/>
            <family val="2"/>
          </rPr>
          <t>Hakediş toplamı Bordrodaki hakediş toplamı ile aynı olmalıdır.</t>
        </r>
        <r>
          <rPr>
            <b/>
            <sz val="9"/>
            <rFont val="Tahoma"/>
            <family val="2"/>
          </rPr>
          <t xml:space="preserve">
</t>
        </r>
      </text>
    </comment>
    <comment ref="D10" authorId="0">
      <text>
        <r>
          <rPr>
            <sz val="9"/>
            <rFont val="Tahoma"/>
            <family val="2"/>
          </rPr>
          <t>ilgili ay kaç günse o yazılacak</t>
        </r>
        <r>
          <rPr>
            <sz val="9"/>
            <rFont val="Tahoma"/>
            <family val="2"/>
          </rPr>
          <t xml:space="preserve">
</t>
        </r>
      </text>
    </comment>
    <comment ref="G6" authorId="1">
      <text>
        <r>
          <rPr>
            <b/>
            <sz val="9"/>
            <rFont val="Tahoma"/>
            <family val="2"/>
          </rPr>
          <t xml:space="preserve">
Bordrodaki kıdem yılı yazılacak olup, ay kısmı yazılmaz.</t>
        </r>
      </text>
    </comment>
    <comment ref="D46" authorId="0">
      <text>
        <r>
          <rPr>
            <sz val="9"/>
            <rFont val="Tahoma"/>
            <family val="2"/>
          </rPr>
          <t>Gelir Vergisi Kısmına Bordrodaki Gelir Vergisi Kes. Tutarı yazılacak(Asgari Geçim i. Hariç)</t>
        </r>
      </text>
    </comment>
    <comment ref="G14" authorId="2">
      <text>
        <r>
          <rPr>
            <sz val="9"/>
            <rFont val="Tahoma"/>
            <family val="2"/>
          </rPr>
          <t>Alıcı adı özellikle belirtilmelidir: AKSARAY ÜNİVERSİTESİ
(kısaltma veya ekleme yapmadan)</t>
        </r>
      </text>
    </comment>
    <comment ref="G9" authorId="2">
      <text>
        <r>
          <rPr>
            <sz val="9"/>
            <rFont val="Tahoma"/>
            <family val="2"/>
          </rPr>
          <t>İlgili maaş ödemesinin yapıldığı ayın 15 ile ödeme tarihi arasındaki
gün sayısı</t>
        </r>
      </text>
    </comment>
  </commentList>
</comments>
</file>

<file path=xl/comments2.xml><?xml version="1.0" encoding="utf-8"?>
<comments xmlns="http://schemas.openxmlformats.org/spreadsheetml/2006/main">
  <authors>
    <author>Sami Yeniel</author>
    <author>mustafa</author>
    <author>KA-MER</author>
  </authors>
  <commentList>
    <comment ref="G6" authorId="0">
      <text>
        <r>
          <rPr>
            <b/>
            <sz val="9"/>
            <rFont val="Tahoma"/>
            <family val="2"/>
          </rPr>
          <t xml:space="preserve">
Bordrodaki kıdem yılı yazılacak olup, ay kısmı yazılmaz.</t>
        </r>
      </text>
    </comment>
    <comment ref="D10" authorId="1">
      <text>
        <r>
          <rPr>
            <sz val="9"/>
            <rFont val="Tahoma"/>
            <family val="2"/>
          </rPr>
          <t>ilgili ay kaç günse o yazılacak</t>
        </r>
        <r>
          <rPr>
            <sz val="9"/>
            <rFont val="Tahoma"/>
            <family val="2"/>
          </rPr>
          <t xml:space="preserve">
</t>
        </r>
      </text>
    </comment>
    <comment ref="I32" authorId="1">
      <text>
        <r>
          <rPr>
            <sz val="9"/>
            <rFont val="Tahoma"/>
            <family val="2"/>
          </rPr>
          <t>Geliştirme Ödeneği çalışmayı izleyen aybaşında çalışılıp alındığı için iade oluşmaz.</t>
        </r>
        <r>
          <rPr>
            <b/>
            <sz val="9"/>
            <rFont val="Tahoma"/>
            <family val="2"/>
          </rPr>
          <t xml:space="preserve">
</t>
        </r>
        <r>
          <rPr>
            <sz val="9"/>
            <rFont val="Tahoma"/>
            <family val="2"/>
          </rPr>
          <t xml:space="preserve">
</t>
        </r>
      </text>
    </comment>
    <comment ref="D43" authorId="1">
      <text>
        <r>
          <rPr>
            <sz val="9"/>
            <rFont val="Tahoma"/>
            <family val="2"/>
          </rPr>
          <t>Hakediş toplamı Bordrodaki hakediş toplamı ile aynı olmalıdır.</t>
        </r>
        <r>
          <rPr>
            <b/>
            <sz val="9"/>
            <rFont val="Tahoma"/>
            <family val="2"/>
          </rPr>
          <t xml:space="preserve">
</t>
        </r>
      </text>
    </comment>
    <comment ref="D46" authorId="1">
      <text>
        <r>
          <rPr>
            <sz val="9"/>
            <rFont val="Tahoma"/>
            <family val="2"/>
          </rPr>
          <t>Gelir Vergisi Kısmına Bordrodaki Gelir Vergisi Kes. Tutarı yazılacak(Asgari Geçim i. Hariç)</t>
        </r>
      </text>
    </comment>
    <comment ref="G14" authorId="2">
      <text>
        <r>
          <rPr>
            <sz val="9"/>
            <rFont val="Tahoma"/>
            <family val="2"/>
          </rPr>
          <t>Alıcı adı özellikle belirtilmelidir: AKSARAY ÜNİVERSİTESİ
(kısaltma veya ekleme yapmadan)</t>
        </r>
      </text>
    </comment>
    <comment ref="G9" authorId="2">
      <text>
        <r>
          <rPr>
            <sz val="9"/>
            <rFont val="Tahoma"/>
            <family val="2"/>
          </rPr>
          <t>İlgili maaş ödemesinin yapıldığı ayın 15 ile ödeme tarihi arasındaki
gün sayısı</t>
        </r>
      </text>
    </comment>
  </commentList>
</comments>
</file>

<file path=xl/comments3.xml><?xml version="1.0" encoding="utf-8"?>
<comments xmlns="http://schemas.openxmlformats.org/spreadsheetml/2006/main">
  <authors>
    <author>Sami Yeniel</author>
    <author>mustafa</author>
    <author>KA-MER</author>
  </authors>
  <commentList>
    <comment ref="H6" authorId="0">
      <text>
        <r>
          <rPr>
            <b/>
            <sz val="9"/>
            <rFont val="Tahoma"/>
            <family val="2"/>
          </rPr>
          <t xml:space="preserve">
Bordrodaki kıdem yılı yazılacak olup, ay kısmı yazılmaz.</t>
        </r>
      </text>
    </comment>
    <comment ref="D10" authorId="1">
      <text>
        <r>
          <rPr>
            <sz val="9"/>
            <rFont val="Tahoma"/>
            <family val="2"/>
          </rPr>
          <t>ilgili ay kaç günse o yazılacak</t>
        </r>
        <r>
          <rPr>
            <sz val="9"/>
            <rFont val="Tahoma"/>
            <family val="2"/>
          </rPr>
          <t xml:space="preserve">
</t>
        </r>
      </text>
    </comment>
    <comment ref="J33" authorId="1">
      <text>
        <r>
          <rPr>
            <sz val="9"/>
            <rFont val="Tahoma"/>
            <family val="2"/>
          </rPr>
          <t>Geliştirme Ödeneği çalışmayı izleyen aybaşında çalışılıp alındığı için iade oluşmaz.</t>
        </r>
        <r>
          <rPr>
            <b/>
            <sz val="9"/>
            <rFont val="Tahoma"/>
            <family val="2"/>
          </rPr>
          <t xml:space="preserve">
</t>
        </r>
        <r>
          <rPr>
            <sz val="9"/>
            <rFont val="Tahoma"/>
            <family val="2"/>
          </rPr>
          <t xml:space="preserve">
</t>
        </r>
      </text>
    </comment>
    <comment ref="D44" authorId="1">
      <text>
        <r>
          <rPr>
            <sz val="9"/>
            <rFont val="Tahoma"/>
            <family val="2"/>
          </rPr>
          <t>Hakediş toplamı Bordrodaki hakediş toplamı ile aynı olmalıdır.</t>
        </r>
        <r>
          <rPr>
            <b/>
            <sz val="9"/>
            <rFont val="Tahoma"/>
            <family val="2"/>
          </rPr>
          <t xml:space="preserve">
</t>
        </r>
      </text>
    </comment>
    <comment ref="D47" authorId="1">
      <text>
        <r>
          <rPr>
            <sz val="9"/>
            <rFont val="Tahoma"/>
            <family val="2"/>
          </rPr>
          <t>Gelir Vergisi Kısmına Bordrodaki Gelir Vergisi Kes. Tutarı yazılacak(Asgari Geçim i. Hariç)</t>
        </r>
      </text>
    </comment>
    <comment ref="H14" authorId="2">
      <text>
        <r>
          <rPr>
            <sz val="9"/>
            <rFont val="Tahoma"/>
            <family val="2"/>
          </rPr>
          <t>Alıcı adı özellikle belirtilmelidir: AKSARAY ÜNİVERSİTESİ
(kısaltma veya ekleme yapmadan)</t>
        </r>
      </text>
    </comment>
    <comment ref="H12" authorId="2">
      <text>
        <r>
          <rPr>
            <sz val="9"/>
            <rFont val="Tahoma"/>
            <family val="2"/>
          </rPr>
          <t>İlgili maaş ödemesinin yapıldığı ayın 15 ile ödeme tarihi arasındaki
gün sayısı</t>
        </r>
      </text>
    </comment>
  </commentList>
</comments>
</file>

<file path=xl/comments4.xml><?xml version="1.0" encoding="utf-8"?>
<comments xmlns="http://schemas.openxmlformats.org/spreadsheetml/2006/main">
  <authors>
    <author>mustafa</author>
    <author>KA-MER</author>
  </authors>
  <commentList>
    <comment ref="D10" authorId="0">
      <text>
        <r>
          <rPr>
            <sz val="9"/>
            <rFont val="Tahoma"/>
            <family val="2"/>
          </rPr>
          <t>ilgili ay kaç günse o yazılacak</t>
        </r>
        <r>
          <rPr>
            <sz val="9"/>
            <rFont val="Tahoma"/>
            <family val="2"/>
          </rPr>
          <t xml:space="preserve">
</t>
        </r>
      </text>
    </comment>
    <comment ref="I32" authorId="0">
      <text>
        <r>
          <rPr>
            <sz val="9"/>
            <rFont val="Tahoma"/>
            <family val="2"/>
          </rPr>
          <t>Geliştirme Ödeneği çalışmayı izleyen aybaşında çalışılıp alındığı için iade oluşmaz.</t>
        </r>
        <r>
          <rPr>
            <sz val="9"/>
            <rFont val="Tahoma"/>
            <family val="2"/>
          </rPr>
          <t xml:space="preserve">
</t>
        </r>
      </text>
    </comment>
    <comment ref="D44" authorId="0">
      <text>
        <r>
          <rPr>
            <sz val="9"/>
            <rFont val="Tahoma"/>
            <family val="2"/>
          </rPr>
          <t>Hakediş toplamı Bordrodaki hakediş toplamı ile aynı olmalıdır.</t>
        </r>
        <r>
          <rPr>
            <b/>
            <sz val="9"/>
            <rFont val="Tahoma"/>
            <family val="2"/>
          </rPr>
          <t xml:space="preserve">
</t>
        </r>
      </text>
    </comment>
    <comment ref="D47" authorId="0">
      <text>
        <r>
          <rPr>
            <sz val="9"/>
            <rFont val="Tahoma"/>
            <family val="2"/>
          </rPr>
          <t>Gelir Vergisi Kısmına Bordrodaki Gelir Vergisi Kes. Tutarı yazılacak(Asgari Geçim i. Hariç)</t>
        </r>
      </text>
    </comment>
    <comment ref="G14" authorId="1">
      <text>
        <r>
          <rPr>
            <sz val="9"/>
            <rFont val="Tahoma"/>
            <family val="2"/>
          </rPr>
          <t>Alıcı adı özellikle belirtilmelidir: AKSARAY ÜNİVERSİTESİ
(kısaltma veya ekleme yapmadan)</t>
        </r>
      </text>
    </comment>
    <comment ref="G9" authorId="1">
      <text>
        <r>
          <rPr>
            <sz val="9"/>
            <rFont val="Tahoma"/>
            <family val="2"/>
          </rPr>
          <t>İlgili maaş ödemesinin yapıldığı ayın 15 ile ödeme tarihi arasındaki
gün sayısı</t>
        </r>
      </text>
    </comment>
  </commentList>
</comments>
</file>

<file path=xl/comments5.xml><?xml version="1.0" encoding="utf-8"?>
<comments xmlns="http://schemas.openxmlformats.org/spreadsheetml/2006/main">
  <authors>
    <author>KA-MER</author>
  </authors>
  <commentList>
    <comment ref="A1" authorId="0">
      <text>
        <r>
          <rPr>
            <b/>
            <sz val="9"/>
            <rFont val="Tahoma"/>
            <family val="2"/>
          </rPr>
          <t xml:space="preserve">
YERSİZ VE FAZLA ÖDENEN AYLIKLARDAN DOĞAN  KİŞİLERDEN ALACAKLARI HESAPLAMA CETVELİ KİŞİYE TEBLİĞ EDİLMEDİYSE BU KULLANILIR</t>
        </r>
      </text>
    </comment>
  </commentList>
</comments>
</file>

<file path=xl/comments6.xml><?xml version="1.0" encoding="utf-8"?>
<comments xmlns="http://schemas.openxmlformats.org/spreadsheetml/2006/main">
  <authors>
    <author>KA-MER</author>
  </authors>
  <commentList>
    <comment ref="B34" authorId="0">
      <text>
        <r>
          <rPr>
            <b/>
            <sz val="16"/>
            <rFont val="Tahoma"/>
            <family val="2"/>
          </rPr>
          <t>Personel Daire Başkanlığından alınacaktır</t>
        </r>
      </text>
    </comment>
  </commentList>
</comments>
</file>

<file path=xl/comments8.xml><?xml version="1.0" encoding="utf-8"?>
<comments xmlns="http://schemas.openxmlformats.org/spreadsheetml/2006/main">
  <authors>
    <author>KA-MER</author>
  </authors>
  <commentList>
    <comment ref="H8" authorId="0">
      <text>
        <r>
          <rPr>
            <b/>
            <sz val="16"/>
            <rFont val="Tahoma"/>
            <family val="2"/>
          </rPr>
          <t>Bu Belge Maaş Harici Oluşan Kişi Borçları/Kamu Zararları Tahsilinde Kullanılmasında (Ekders, Fazla Mesai, Aile Yardımı, Ödeneği Kuruluş Geliştirme Ödeneği…)</t>
        </r>
      </text>
    </comment>
  </commentList>
</comments>
</file>

<file path=xl/sharedStrings.xml><?xml version="1.0" encoding="utf-8"?>
<sst xmlns="http://schemas.openxmlformats.org/spreadsheetml/2006/main" count="448" uniqueCount="203">
  <si>
    <t>YERSİZ VE FAZLA ÖDENEN AYLIKLARDAN DOĞAN</t>
  </si>
  <si>
    <t>Tahakkuk Birimi</t>
  </si>
  <si>
    <t>Borcun sebebi</t>
  </si>
  <si>
    <t>Ücretsiz izin</t>
  </si>
  <si>
    <t>Borçlunun Adı Soyadı</t>
  </si>
  <si>
    <t>Hizmet Süresi</t>
  </si>
  <si>
    <t>Emekli Sicil Nosu</t>
  </si>
  <si>
    <t>TC Kimlik No</t>
  </si>
  <si>
    <t xml:space="preserve">Ödenen Gün </t>
  </si>
  <si>
    <t>Ödenmesi gereken gün</t>
  </si>
  <si>
    <t>Alacaklının adı</t>
  </si>
  <si>
    <t>Borcun Miktarı</t>
  </si>
  <si>
    <t xml:space="preserve">Borcun Ödeme Yeri </t>
  </si>
  <si>
    <t>7 günlük itiraz yeri</t>
  </si>
  <si>
    <t xml:space="preserve">TABLO 1 : AYLIK VE YAN ÖDEMELER </t>
  </si>
  <si>
    <t>AYLIK                               UNSURLARI</t>
  </si>
  <si>
    <t>TAHAKKUK                              ETTİRİLEN (A)</t>
  </si>
  <si>
    <t>TAHAKKUK ETTİRİLMESİ GEREKEN (B)</t>
  </si>
  <si>
    <t>FARK (C)</t>
  </si>
  <si>
    <t>Aylık</t>
  </si>
  <si>
    <t>Taban Aylığı</t>
  </si>
  <si>
    <t>Kıdem Aylığı</t>
  </si>
  <si>
    <t>Ek Gösterge</t>
  </si>
  <si>
    <t>Özel Hizmet Tazminatı</t>
  </si>
  <si>
    <t>Sendika ödeneği *</t>
  </si>
  <si>
    <t>Aile ve Çocuk Yardımı*</t>
  </si>
  <si>
    <t>Makam Tazminatı</t>
  </si>
  <si>
    <t>Dil Tazminatı</t>
  </si>
  <si>
    <t>Yan Ödeme</t>
  </si>
  <si>
    <t>Görev Tazminatı</t>
  </si>
  <si>
    <t>Ek ödeme</t>
  </si>
  <si>
    <t>Eğitim Öğretim Ödeneği</t>
  </si>
  <si>
    <t>Üniversite Ödeneği</t>
  </si>
  <si>
    <t>TOPLAM</t>
  </si>
  <si>
    <t xml:space="preserve">TABLO 2 : KESİNTİ YAPILAN KATKI PAYLARI </t>
  </si>
  <si>
    <t>FİİLEN ÖDENEN             (A)</t>
  </si>
  <si>
    <t>HAK EDİLEN (B)</t>
  </si>
  <si>
    <t>Emekli Keseneği %20</t>
  </si>
  <si>
    <t>Genel Sağlık S.% 12</t>
  </si>
  <si>
    <t>Hakediş Toplamı</t>
  </si>
  <si>
    <t xml:space="preserve">TABLO 3 : YASAL KESİNTİLER </t>
  </si>
  <si>
    <t>FİİLEN KESİLEN             (A)</t>
  </si>
  <si>
    <t>KESİLMESİ GEREKEN (B)</t>
  </si>
  <si>
    <t>Gelir Vergisi</t>
  </si>
  <si>
    <t>Damga Vergisi</t>
  </si>
  <si>
    <t>İş bu ödeme ihtarının 7201 Sayılı Tebligat Kanununun amir hükümleri gereğince tarafınıza elden tebliğ edildiği tarihten itibaren borcunuzu tüm yasal faiziyle birlikte (1) ay içerisinde ödemeniz; borcun tamamına veya bir kısmına dair bir itirazınız varsa, tebligatın tarafınıza tebliği tarafından itibaren (7) gün içerisinde sebepleriyle birlikte itirazınızı yazılı olarak Üniversitemiz Strateji Geliştirme Daire Başkanlığına iletmek üzere Üniversitemiz Rektörlüğüne yapmanız, (1) aylık ödeme süresi içinde borcunuzu ödemediğiniz takdirde Kamu Zararlarının Tahsiline ilişkin Usul ve Esaslar Hakkında Yönetmeliğin 10/6. maddesi gereğince alacağın hükmen tahsili yoluna gidileceği, alacağın hükmen tahsili yoluna gidilmesi nedeniyle doğacak yargılama giderleri ile vekalet ücretlerinin tarafınıza ait olacağı hususu tebliğ olunur.</t>
  </si>
  <si>
    <t>BORÇLU</t>
  </si>
  <si>
    <t>Bildirim Tarihi                    :</t>
  </si>
  <si>
    <t>Adı ve Soyadı                     :</t>
  </si>
  <si>
    <t>İmza                                   :</t>
  </si>
  <si>
    <t xml:space="preserve">                       KİŞİLERDEN ALACAKLARI HESAPLAMA CETVELİ     5434 - ÜCRETSİZ İZİN</t>
  </si>
  <si>
    <t>Geliştirme Ödeneği (*)</t>
  </si>
  <si>
    <t>Banka ve Hesap Bilgisi</t>
  </si>
  <si>
    <t>İlişik Kesilme Tarihi</t>
  </si>
  <si>
    <t>5434 SK.87.mad.'den</t>
  </si>
  <si>
    <t>İdari Görev Ödeneği</t>
  </si>
  <si>
    <t>HARCAMA YETKİLİSİ</t>
  </si>
  <si>
    <t>Yükseköğr. Tazminatı</t>
  </si>
  <si>
    <t>Akademik Teşvik Öd.</t>
  </si>
  <si>
    <t>BES Kesintisi</t>
  </si>
  <si>
    <t>Faiz Gün Sayısı</t>
  </si>
  <si>
    <t>GELİRE ALINACAK TOPLAM  TUTAR</t>
  </si>
  <si>
    <t>SGK'DAN TALEP/MAHSUP EDİLECEK TUTAR</t>
  </si>
  <si>
    <t>VERGİLER VE KESİNTİLERDEN MAHSUP EDİLECEK TUTAR</t>
  </si>
  <si>
    <t>KİŞİDEN ALINACAK ANAPARA TUTARI</t>
  </si>
  <si>
    <t xml:space="preserve">KİŞİDEN ALINACAK FAİZ TUTARI </t>
  </si>
  <si>
    <t xml:space="preserve">                       KİŞİLERDEN ALACAKLARI HESAPLAMA CETVELİ     5434 - İSTİFA</t>
  </si>
  <si>
    <t>İstifa</t>
  </si>
  <si>
    <t>5434 SK. 87. mad.'den</t>
  </si>
  <si>
    <t xml:space="preserve">                             KİŞİLERDEN ALACAKLARI HESAPLAMA CETVELİ     5434 - TAM MAAŞ     </t>
  </si>
  <si>
    <t>Maaş ödeme gününde görevde olmayan</t>
  </si>
  <si>
    <t>Banka ve Hesap 
Bilgileri</t>
  </si>
  <si>
    <t>Emekli Keseneği %16</t>
  </si>
  <si>
    <t>Sendika Kesintisi</t>
  </si>
  <si>
    <t xml:space="preserve">                       KİŞİLERDEN ALACAKLARI HESAPLAMA CETVELİ     5434 - AÇIĞA ALINMA</t>
  </si>
  <si>
    <t>Harcama Birimi Adı-Kodu</t>
  </si>
  <si>
    <t>Borcun Sebebi</t>
  </si>
  <si>
    <t>Açığa Alınma</t>
  </si>
  <si>
    <t>Emekli Sicil Numarası</t>
  </si>
  <si>
    <t>T.C. Kimlik Numarası</t>
  </si>
  <si>
    <t>2/3 Ödenecek Gün Sayısı</t>
  </si>
  <si>
    <t>Tam Ödenecek Gün Sayısı</t>
  </si>
  <si>
    <t>TAM ÖDENMESİ GEREKEN KISIM</t>
  </si>
  <si>
    <t>2/3 ÖDENMESİ GEREKEN KISIM</t>
  </si>
  <si>
    <t>Toplu Sözleşme Ödeneği*</t>
  </si>
  <si>
    <t>AKSARAY ÜNİVERSİTESİ</t>
  </si>
  <si>
    <t>T.C.</t>
  </si>
  <si>
    <t>…………………………………..</t>
  </si>
  <si>
    <t>Sayı</t>
  </si>
  <si>
    <t>:</t>
  </si>
  <si>
    <t>…./…./…….</t>
  </si>
  <si>
    <t>Konu</t>
  </si>
  <si>
    <r>
      <t>:</t>
    </r>
    <r>
      <rPr>
        <sz val="12"/>
        <color indexed="8"/>
        <rFont val="Times New Roman"/>
        <family val="1"/>
      </rPr>
      <t xml:space="preserve"> Kişi Borcu</t>
    </r>
  </si>
  <si>
    <t>Sn. ……………………..</t>
  </si>
  <si>
    <t>Alacaklı Kurum Adı</t>
  </si>
  <si>
    <t>TC Kimlik Numarası</t>
  </si>
  <si>
    <t xml:space="preserve">Adresi </t>
  </si>
  <si>
    <t>Borcun miktarı</t>
  </si>
  <si>
    <t xml:space="preserve">Borcun sebebi </t>
  </si>
  <si>
    <t>:Yersiz ödenen maaş</t>
  </si>
  <si>
    <t>Borcun Doğuş tarihi</t>
  </si>
  <si>
    <t>Faiz başlangıç tarihi</t>
  </si>
  <si>
    <t>Borcun ödeme yeri</t>
  </si>
  <si>
    <t>İtiraz mercii</t>
  </si>
  <si>
    <t xml:space="preserve">:Strateji Geliştirme Daire Başkanlığı </t>
  </si>
  <si>
    <t xml:space="preserve">     İş bu ödeme ihtarının 7201 Sayılı Tebligat Kanununun amir hükümleri gereğince tarafınıza tebliğ edildiği tarihten itibaren borcunuzu tüm yasal faiziyle birlikte bir (1) ay içerisinde ödemeniz; borcun tamamına veya bir kısmına dair bir itirazınız varsa, tebligatın tarafınıza tebliği tarafından itibaren yedi (7) gün içerisinde sebepleriyle birlikte itirazınızı yazılı olarak yapmanız, bir (1) aylık ödeme süresi içinde borcunuzu ödemediğiniz takdirde Kamu Zararlarının Tahsiline ilişkin Usul ve Esaslar Hakkında Yönetmeliğin 10/6. maddesi gereğince alacağın hükmen tahsili yoluna gidileceği, alacağın hükmen tahsili yoluna gidilmesi nedeniyle doğacak yargılama giderleri ile vekalet ücretlerinin tarafınıza ait olacağı hususu tebliğ olunur.
</t>
  </si>
  <si>
    <t>……………………….</t>
  </si>
  <si>
    <t>………………………</t>
  </si>
  <si>
    <t>EKLER:</t>
  </si>
  <si>
    <t>Kişilerden Alacaklar Hesaplama Cetveli</t>
  </si>
  <si>
    <r>
      <t>:</t>
    </r>
    <r>
      <rPr>
        <sz val="12"/>
        <color indexed="8"/>
        <rFont val="Times New Roman"/>
        <family val="1"/>
      </rPr>
      <t>Prim İadesi</t>
    </r>
  </si>
  <si>
    <t>Sigorta Primleri Genel Müdürlüğü</t>
  </si>
  <si>
    <t>ÖDENEN</t>
  </si>
  <si>
    <t>ÖDENMESİ GEREKEN</t>
  </si>
  <si>
    <t>İADE İSTENEN PRİM</t>
  </si>
  <si>
    <t>Tabi Personel</t>
  </si>
  <si>
    <t>EKLER :</t>
  </si>
  <si>
    <t>İşten Ayrılış Bildirgesi</t>
  </si>
  <si>
    <t>………………./Dekanlığı/Müdürlüğü/Başkanlığı</t>
  </si>
  <si>
    <t>BORÇ BİLDİRİM BELGESİ</t>
  </si>
  <si>
    <t>BORÇLUNUN</t>
  </si>
  <si>
    <t>ADI SOYADI</t>
  </si>
  <si>
    <t>ÜNVANI</t>
  </si>
  <si>
    <t>T.C. KİMLİK NO</t>
  </si>
  <si>
    <t xml:space="preserve">ADRESİ </t>
  </si>
  <si>
    <t>TAHAKKUK ETTİRİLEN BORÇLULAR VE DİĞER BİLGİLER</t>
  </si>
  <si>
    <t>Borç Aslı</t>
  </si>
  <si>
    <t xml:space="preserve">Sebebi </t>
  </si>
  <si>
    <t>Faiz Oranı (Yıllık)</t>
  </si>
  <si>
    <t>Borcun Doğuş Tarihi</t>
  </si>
  <si>
    <t>Faiz Başlangıç Tarihi</t>
  </si>
  <si>
    <t>Ödeme Yeri</t>
  </si>
  <si>
    <t>Hesap No</t>
  </si>
  <si>
    <t>İtiraz Mercii</t>
  </si>
  <si>
    <t>İtiraz Süresi</t>
  </si>
  <si>
    <t>Tebliğ Tarihinden itibaren 7 gündür.</t>
  </si>
  <si>
    <t xml:space="preserve">Ödeme Süresi </t>
  </si>
  <si>
    <t xml:space="preserve">Tebliğ tarihinden itibaren 1 ay (itirazlar on iş günü içerisinde sonuçlandırılır. İtiraz ve iti,razı değerlendirme süresi 1 aylık ödeme süresini etkilemez. </t>
  </si>
  <si>
    <t>………………………………………</t>
  </si>
  <si>
    <t xml:space="preserve">Harcama Yetkilisi </t>
  </si>
  <si>
    <t>NOT: 1) 2577 sayılı İdarî Yargılama Usulü Kanununa göre tebliğ tarihinden itibaren süresi içinde görevli ve yetkili idarî yargı merciine başvurulabilir.</t>
  </si>
  <si>
    <t>2) Bu belgede belirtilen borcun ödenmemesi hâlinde, sürenin bitiminden itibaren beş iş günü içinde, alacağın hükmen tahsili için, alacak takip dosyasının Kurumu temsile yetkili hukuk birimine gönderilir.</t>
  </si>
  <si>
    <t xml:space="preserve">* Borçlar Kanununun faiz oranı değişir ise bu oranbda değişecektir. </t>
  </si>
  <si>
    <t>TEBLİĞ OLUNUR</t>
  </si>
  <si>
    <t>…./…/2017</t>
  </si>
  <si>
    <t>TEBLİĞ EDEN</t>
  </si>
  <si>
    <t>TEBLİĞ ALAN</t>
  </si>
  <si>
    <t>………………………………</t>
  </si>
  <si>
    <t>İMZA</t>
  </si>
  <si>
    <t>RESEN BORÇ SENEDİ / KEFALETNAME</t>
  </si>
  <si>
    <t xml:space="preserve">Yersiz ve Fazla Ödenen Aylıklardan Doğan Kişilerden Alacakları Hesaplama Cetveli ile bildirilen ve yersiz ödenen …………………… nedeniyle doğan borcumu …/…/2017 tarihinden başlamak üzere  ödeme talepli dilekçem üzerine yapılan ödeme planı uyarınca  ………. ( …  )   ay taksitle ve faizi ile birlikte ödeyeceğimi, </t>
  </si>
  <si>
    <t>Taksitleri ödeme planında belirtildiği şekilde ve Aksaray Üniversitesi'ne ödeyeceğimi, taksitlendirme onayı ve talimatı alınıncaya kadar ödeme planında belirtilen ilk taksit miktarını süresinde ve takip eden taksitleri de düzenli olarak ödeyeceğimi, taksitlerin tahsili sırasında faizin ödenmediği hallerde idarenin faiz isteme hakkının saklı olduğu, yetkili makamdan alınan taksitlendirme onayında kararlaştırılan taksit miktarı ödenen taksit miktarından fazla olduğu taktirde onayda belirtilen ilk taksit tarihinden itibaren geçen taksitlere ait toplam farkı peşin olarak ödeyeceğimi,</t>
  </si>
  <si>
    <t>Borcun ödeme planına uygun olarak ödenmemesi durumunda bütün borcun muaceliyet kazanacağını ve borcun tamamını yasal faizi ile birlikte defaten ödeyeceğimi,</t>
  </si>
  <si>
    <t>Adresimdeki değişiklikleri derhal bildirmeyi, bildirmediğim taktirde aşağıdaki adrese çıkarılacak (Bila tebliğ iade edilse bile) tebligatların şahsıma yapılmış sayılacağını kabul, beyan ve taahhüt ederim.</t>
  </si>
  <si>
    <t xml:space="preserve">Adı Soyadı / Unvanı </t>
  </si>
  <si>
    <t xml:space="preserve">: </t>
  </si>
  <si>
    <t>T.C. Kimlik No / Vergi No</t>
  </si>
  <si>
    <t>Adres</t>
  </si>
  <si>
    <t xml:space="preserve">                                                     </t>
  </si>
  <si>
    <t>İmza</t>
  </si>
  <si>
    <t>Tarih</t>
  </si>
  <si>
    <t>*Müteselsil kefalet söz konusu olduğunda borçlunun yanına müteselsil kefil/kefiller zikredilerek imzaları alınacaktır.</t>
  </si>
  <si>
    <t>*5018 sayılı Kanunun 79. maddesi uyarınca, her yıl yayımlanan Merkezi Yönetim Bütçe Kanununda belirlenen parasal sınırlar üzerindeki kamu zararı/alacakları bakımından resen borç senedinin “noter tastikli” olması gerekmek</t>
  </si>
  <si>
    <t>……………………………………………</t>
  </si>
  <si>
    <t>Sayı   :</t>
  </si>
  <si>
    <t xml:space="preserve">Konu : </t>
  </si>
  <si>
    <t>STRATEJİ GELİŞTİRME DAİRE BAŞKANLIĞINA</t>
  </si>
  <si>
    <t xml:space="preserve">                                               </t>
  </si>
  <si>
    <r>
      <t xml:space="preserve">   Birimimiz personellerinden </t>
    </r>
    <r>
      <rPr>
        <b/>
        <sz val="12"/>
        <color indexed="8"/>
        <rFont val="Times New Roman"/>
        <family val="1"/>
      </rPr>
      <t>…………….</t>
    </r>
    <r>
      <rPr>
        <sz val="12"/>
        <color indexed="8"/>
        <rFont val="Times New Roman"/>
        <family val="1"/>
      </rPr>
      <t xml:space="preserve">TC kimlik nolu, </t>
    </r>
    <r>
      <rPr>
        <b/>
        <sz val="12"/>
        <color indexed="8"/>
        <rFont val="Times New Roman"/>
        <family val="1"/>
      </rPr>
      <t>……………. ………….  . . / . . / …..</t>
    </r>
    <r>
      <rPr>
        <sz val="12"/>
        <color indexed="8"/>
        <rFont val="Times New Roman"/>
        <family val="1"/>
      </rPr>
      <t xml:space="preserve"> tarihinde (mesai bitimi itibarı ile) </t>
    </r>
    <r>
      <rPr>
        <b/>
        <sz val="12"/>
        <color indexed="8"/>
        <rFont val="Times New Roman"/>
        <family val="1"/>
      </rPr>
      <t>istifa/ ücretsiz izin/ askere gitme/ açığa alınma / görevden çıkarılma</t>
    </r>
    <r>
      <rPr>
        <sz val="12"/>
        <color indexed="8"/>
        <rFont val="Times New Roman"/>
        <family val="1"/>
      </rPr>
      <t xml:space="preserve"> nedeniyle görevinden ayrılmıştır.</t>
    </r>
  </si>
  <si>
    <t xml:space="preserve">      Bilgi ve gereğini arz ederim.</t>
  </si>
  <si>
    <t>…………….</t>
  </si>
  <si>
    <t xml:space="preserve">                                                                                              ………………………….</t>
  </si>
  <si>
    <t>……………………</t>
  </si>
  <si>
    <t>Kişi Borcu Hesaplama Tablosu</t>
  </si>
  <si>
    <t>Ödemeye İlişkin Bordro</t>
  </si>
  <si>
    <r>
      <t xml:space="preserve">Borçlunun </t>
    </r>
    <r>
      <rPr>
        <b/>
        <sz val="10"/>
        <color indexed="10"/>
        <rFont val="Arial"/>
        <family val="2"/>
      </rPr>
      <t>Mernis</t>
    </r>
    <r>
      <rPr>
        <b/>
        <sz val="10"/>
        <rFont val="Arial"/>
        <family val="2"/>
      </rPr>
      <t xml:space="preserve"> adresi</t>
    </r>
  </si>
  <si>
    <r>
      <t xml:space="preserve">Borçlunun </t>
    </r>
    <r>
      <rPr>
        <b/>
        <sz val="10"/>
        <color indexed="10"/>
        <rFont val="Arial"/>
        <family val="2"/>
      </rPr>
      <t xml:space="preserve">Mernis </t>
    </r>
    <r>
      <rPr>
        <b/>
        <sz val="10"/>
        <rFont val="Arial"/>
        <family val="2"/>
      </rPr>
      <t>adresi</t>
    </r>
  </si>
  <si>
    <t xml:space="preserve">5534 Sayılı Kanuna </t>
  </si>
  <si>
    <t>Em.Kes./MYE Pr.(Dev.) %20</t>
  </si>
  <si>
    <t>Em.Kes./MYE Pr.(Kişi) %16</t>
  </si>
  <si>
    <t>Em.Kes./GSS Pr.(Dev.) %12</t>
  </si>
  <si>
    <t>SGK’ya Yazılan Prim İadesi Yazısı</t>
  </si>
  <si>
    <t>Primler Daire Başkanlığı</t>
  </si>
  <si>
    <t>Sıhhiye/ ANKARA</t>
  </si>
  <si>
    <t>Hitap Hizmet Belgesi</t>
  </si>
  <si>
    <t>Borçlar Kanunu (%9)</t>
  </si>
  <si>
    <t xml:space="preserve">        Bu Belge ile yukarıda tarihi, mahiyeti ve miktarı yazılı olan borç tebliğ edilmiş olup, 5018 sayılı Kamu Mali Yönetim ve Kontrol Kanununun 71 nci maddesine istinaden hazırlanan Kamu Zararlarının Tahsiline ilişkin Usul ve Esaslar Hakkında Yönetmelik hükümlerine göre ödenmesini arz /rica ederim.                                                                                                                                                                                        İş bu ödeme ihtarının 7201 Sayılı Tebligat Kanununun amir hükümleri gereğince tarafınıza tebliğ edildiği tarihten itibaren borcunuzu tüm yasal faiziyle birlikte bir (1) ay içerisinde ödemeniz; borcun tamamına veya bir kısmına dair bir itirazınız varsa, tebligatın tarafınıza tebliği tarafından itibaren yedi (7) gün içerisinde sebepleriyle birlikte itirazınızı yazılı olarak yapmanız, bir (1) aylık ödeme süresi içinde borcunuzu ödemediğiniz takdirde Kamu Zararlarının Tahsiline ilişkin Usul ve Esaslar Hakkında Yönetmeliğin 10/6. maddesi gereğince alacağın hükmen tahsili yoluna gidileceği, alacağın hükmen tahsili yoluna gidilmesi nedeniyle doğacak yargılama giderleri ile vekalet ücretlerinin tarafınıza ait olacağı hususu tebliğ olunur.
</t>
  </si>
  <si>
    <t>:Ödemenin yapıldığı tarih</t>
  </si>
  <si>
    <t>SOSYAL GÜVENLİK KURUMU BAŞKANLIĞINA</t>
  </si>
  <si>
    <t>TRABZON ÜNİVERSİTESİ</t>
  </si>
  <si>
    <t>TRU Strateji Geliştirme D.Bşk.</t>
  </si>
  <si>
    <t>T.C. Ziraat Bankası Söğütlü Şubesi</t>
  </si>
  <si>
    <t>T.C. Ziraat Bankası Trabzon Şubesi</t>
  </si>
  <si>
    <t>TRABZONÜNİVERSİTESİ</t>
  </si>
  <si>
    <t xml:space="preserve">TRABZON ÜNİVERSİTESİ </t>
  </si>
  <si>
    <t xml:space="preserve">:Trabzon Üniversitesi Strateji Geliştirme Daire Başkanlığı </t>
  </si>
  <si>
    <r>
      <t xml:space="preserve">            Kurumumuz personellerinden ………..TC nolu,  .......... emekli sicil nolu ….  ……..     …/…./2017 tarihinde (mesai saati bitimi itibarı ile</t>
    </r>
    <r>
      <rPr>
        <u val="single"/>
        <sz val="12"/>
        <color indexed="8"/>
        <rFont val="Times New Roman"/>
        <family val="1"/>
      </rPr>
      <t>) istifa etmiştir./ücretsiz izine ayrılmıştır./açığa alınıştır/ görevden çıkarılmış ve ilişiği kesilmiştir.</t>
    </r>
    <r>
      <rPr>
        <sz val="12"/>
        <color indexed="8"/>
        <rFont val="Times New Roman"/>
        <family val="1"/>
      </rPr>
      <t xml:space="preserve"> İlgili personelin ........ 2017 dönemine ait Aylık Kesenek bildirgesine istinaden kurumunuza  yersiz ödenmiş aşağıdaki tabloda iadesi istenen toplam...........TL prim tutarının Trabzon Üniversitesi  TR        </t>
    </r>
    <r>
      <rPr>
        <sz val="12"/>
        <rFont val="Times New Roman"/>
        <family val="1"/>
      </rPr>
      <t xml:space="preserve">  İ</t>
    </r>
    <r>
      <rPr>
        <sz val="12"/>
        <color indexed="8"/>
        <rFont val="Times New Roman"/>
        <family val="1"/>
      </rPr>
      <t>ban nolu hesabına aktarılması hususunda gereğini arz ederim.</t>
    </r>
  </si>
  <si>
    <r>
      <t xml:space="preserve">      Yazımız eki Kişilerden Alacaklar Hesaplama Cetveline istinaden ilgili personelin</t>
    </r>
    <r>
      <rPr>
        <b/>
        <sz val="12"/>
        <color indexed="8"/>
        <rFont val="Times New Roman"/>
        <family val="1"/>
      </rPr>
      <t xml:space="preserve"> ………./ 2019 </t>
    </r>
    <r>
      <rPr>
        <sz val="12"/>
        <color indexed="8"/>
        <rFont val="Times New Roman"/>
        <family val="1"/>
      </rPr>
      <t xml:space="preserve"> maaş dönemine ait fazla veya yersiz ödenen </t>
    </r>
    <r>
      <rPr>
        <b/>
        <sz val="12"/>
        <color indexed="8"/>
        <rFont val="Times New Roman"/>
        <family val="1"/>
      </rPr>
      <t>……. TL</t>
    </r>
    <r>
      <rPr>
        <sz val="12"/>
        <color indexed="8"/>
        <rFont val="Times New Roman"/>
        <family val="1"/>
      </rPr>
      <t xml:space="preserve"> maaş tutarının ilgiliden iadesi istenmiş olup gerekli kişi borcu dosyasının oluşturulması gerekmektedir.</t>
    </r>
  </si>
  <si>
    <t xml:space="preserve">Trabzon Üniveesitesi </t>
  </si>
  <si>
    <t xml:space="preserve">Trabzon Üniversitesi Strateji Geliştirme Daire Başkanlığı </t>
  </si>
  <si>
    <t>TR</t>
  </si>
  <si>
    <r>
      <t xml:space="preserve"> İş bu borç nedeni ile çıkacak ihtilaflarda …………………………….</t>
    </r>
    <r>
      <rPr>
        <b/>
        <sz val="12"/>
        <color indexed="8"/>
        <rFont val="Calibri"/>
        <family val="2"/>
      </rPr>
      <t>Trabzon Üniversitesi'nin</t>
    </r>
    <r>
      <rPr>
        <sz val="12"/>
        <color indexed="8"/>
        <rFont val="Calibri"/>
        <family val="2"/>
      </rPr>
      <t xml:space="preserve">  kayıt ve belgelerinin doğruluğunu, ayrıca 6100 sayılı Hukuk Muhakemeleri Kanununun 199. maddesi gereğince adli mercilerde bu belgelerin esas delil olarak kabul edilip, başkaca sübut delillere gerek bulunmadığını,</t>
    </r>
  </si>
  <si>
    <r>
      <t>Bu senette yazılı bütün hususlardan doğabilecek ihtilaflarda Trabzon</t>
    </r>
    <r>
      <rPr>
        <b/>
        <sz val="12"/>
        <color indexed="8"/>
        <rFont val="Calibri"/>
        <family val="2"/>
      </rPr>
      <t xml:space="preserve"> Mahkemeleri</t>
    </r>
    <r>
      <rPr>
        <sz val="12"/>
        <color indexed="8"/>
        <rFont val="Calibri"/>
        <family val="2"/>
      </rPr>
      <t xml:space="preserve"> ile icra dairelerinin yetkili olacağını,</t>
    </r>
  </si>
</sst>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TL&quot;;\-#,##0\ &quot;TL&quot;"/>
    <numFmt numFmtId="173" formatCode="#,##0\ &quot;TL&quot;;[Red]\-#,##0\ &quot;TL&quot;"/>
    <numFmt numFmtId="174" formatCode="#,##0.00\ &quot;TL&quot;;\-#,##0.00\ &quot;TL&quot;"/>
    <numFmt numFmtId="175" formatCode="#,##0.00\ &quot;TL&quot;;[Red]\-#,##0.00\ &quot;TL&quot;"/>
    <numFmt numFmtId="176" formatCode="_-* #,##0\ &quot;TL&quot;_-;\-* #,##0\ &quot;TL&quot;_-;_-* &quot;-&quot;\ &quot;TL&quot;_-;_-@_-"/>
    <numFmt numFmtId="177" formatCode="_-* #,##0\ _T_L_-;\-* #,##0\ _T_L_-;_-* &quot;-&quot;\ _T_L_-;_-@_-"/>
    <numFmt numFmtId="178" formatCode="_-* #,##0.00\ &quot;TL&quot;_-;\-* #,##0.00\ &quot;TL&quot;_-;_-* &quot;-&quot;??\ &quot;TL&quot;_-;_-@_-"/>
    <numFmt numFmtId="179" formatCode="_-* #,##0.00\ _T_L_-;\-* #,##0.00\ _T_L_-;_-* &quot;-&quot;??\ _T_L_-;_-@_-"/>
  </numFmts>
  <fonts count="65">
    <font>
      <sz val="11"/>
      <color theme="1"/>
      <name val="Calibri"/>
      <family val="2"/>
    </font>
    <font>
      <sz val="12"/>
      <color indexed="8"/>
      <name val="Times New Roman"/>
      <family val="2"/>
    </font>
    <font>
      <sz val="10"/>
      <name val="Arial"/>
      <family val="2"/>
    </font>
    <font>
      <sz val="9"/>
      <name val="Tahoma"/>
      <family val="2"/>
    </font>
    <font>
      <b/>
      <sz val="9"/>
      <name val="Tahoma"/>
      <family val="2"/>
    </font>
    <font>
      <b/>
      <sz val="10"/>
      <name val="Arial"/>
      <family val="2"/>
    </font>
    <font>
      <b/>
      <sz val="9"/>
      <name val="Arial"/>
      <family val="2"/>
    </font>
    <font>
      <b/>
      <i/>
      <sz val="10"/>
      <name val="Arial"/>
      <family val="2"/>
    </font>
    <font>
      <b/>
      <sz val="14"/>
      <name val="Arial"/>
      <family val="2"/>
    </font>
    <font>
      <b/>
      <sz val="12"/>
      <color indexed="8"/>
      <name val="Times New Roman"/>
      <family val="1"/>
    </font>
    <font>
      <u val="single"/>
      <sz val="12"/>
      <color indexed="8"/>
      <name val="Times New Roman"/>
      <family val="1"/>
    </font>
    <font>
      <sz val="12"/>
      <name val="Times New Roman"/>
      <family val="1"/>
    </font>
    <font>
      <b/>
      <sz val="12"/>
      <name val="Times New Roman"/>
      <family val="1"/>
    </font>
    <font>
      <sz val="12"/>
      <color indexed="8"/>
      <name val="Calibri"/>
      <family val="2"/>
    </font>
    <font>
      <b/>
      <sz val="12"/>
      <color indexed="8"/>
      <name val="Calibri"/>
      <family val="2"/>
    </font>
    <font>
      <b/>
      <sz val="10"/>
      <color indexed="10"/>
      <name val="Arial"/>
      <family val="2"/>
    </font>
    <font>
      <b/>
      <sz val="16"/>
      <name val="Tahoma"/>
      <family val="2"/>
    </font>
    <font>
      <sz val="11"/>
      <color indexed="8"/>
      <name val="Calibri"/>
      <family val="2"/>
    </font>
    <font>
      <sz val="12"/>
      <color indexed="9"/>
      <name val="Times New Roman"/>
      <family val="2"/>
    </font>
    <font>
      <i/>
      <sz val="12"/>
      <color indexed="23"/>
      <name val="Times New Roman"/>
      <family val="2"/>
    </font>
    <font>
      <b/>
      <sz val="18"/>
      <color indexed="54"/>
      <name val="Calibri Light"/>
      <family val="2"/>
    </font>
    <font>
      <sz val="12"/>
      <color indexed="52"/>
      <name val="Times New Roman"/>
      <family val="2"/>
    </font>
    <font>
      <b/>
      <sz val="15"/>
      <color indexed="54"/>
      <name val="Times New Roman"/>
      <family val="2"/>
    </font>
    <font>
      <b/>
      <sz val="13"/>
      <color indexed="54"/>
      <name val="Times New Roman"/>
      <family val="2"/>
    </font>
    <font>
      <b/>
      <sz val="11"/>
      <color indexed="54"/>
      <name val="Times New Roman"/>
      <family val="2"/>
    </font>
    <font>
      <b/>
      <sz val="12"/>
      <color indexed="63"/>
      <name val="Times New Roman"/>
      <family val="2"/>
    </font>
    <font>
      <sz val="12"/>
      <color indexed="62"/>
      <name val="Times New Roman"/>
      <family val="2"/>
    </font>
    <font>
      <b/>
      <sz val="12"/>
      <color indexed="52"/>
      <name val="Times New Roman"/>
      <family val="2"/>
    </font>
    <font>
      <b/>
      <sz val="12"/>
      <color indexed="9"/>
      <name val="Times New Roman"/>
      <family val="2"/>
    </font>
    <font>
      <sz val="12"/>
      <color indexed="17"/>
      <name val="Times New Roman"/>
      <family val="2"/>
    </font>
    <font>
      <sz val="12"/>
      <color indexed="20"/>
      <name val="Times New Roman"/>
      <family val="2"/>
    </font>
    <font>
      <sz val="12"/>
      <color indexed="60"/>
      <name val="Times New Roman"/>
      <family val="2"/>
    </font>
    <font>
      <sz val="12"/>
      <color indexed="10"/>
      <name val="Times New Roman"/>
      <family val="2"/>
    </font>
    <font>
      <sz val="10"/>
      <color indexed="8"/>
      <name val="Arial"/>
      <family val="2"/>
    </font>
    <font>
      <b/>
      <sz val="10"/>
      <color indexed="8"/>
      <name val="Arial"/>
      <family val="2"/>
    </font>
    <font>
      <b/>
      <u val="single"/>
      <sz val="12"/>
      <color indexed="8"/>
      <name val="Calibri"/>
      <family val="2"/>
    </font>
    <font>
      <b/>
      <u val="single"/>
      <sz val="12"/>
      <color indexed="8"/>
      <name val="Times New Roman"/>
      <family val="1"/>
    </font>
    <font>
      <b/>
      <sz val="11"/>
      <color indexed="8"/>
      <name val="Calibri"/>
      <family val="2"/>
    </font>
    <font>
      <sz val="10"/>
      <color indexed="8"/>
      <name val="Times New Roman"/>
      <family val="1"/>
    </font>
    <font>
      <sz val="12"/>
      <color theme="1"/>
      <name val="Times New Roman"/>
      <family val="2"/>
    </font>
    <font>
      <sz val="12"/>
      <color theme="0"/>
      <name val="Times New Roman"/>
      <family val="2"/>
    </font>
    <font>
      <i/>
      <sz val="12"/>
      <color rgb="FF7F7F7F"/>
      <name val="Times New Roman"/>
      <family val="2"/>
    </font>
    <font>
      <b/>
      <sz val="18"/>
      <color theme="3"/>
      <name val="Calibri Light"/>
      <family val="2"/>
    </font>
    <font>
      <sz val="12"/>
      <color rgb="FFFA7D00"/>
      <name val="Times New Roman"/>
      <family val="2"/>
    </font>
    <font>
      <b/>
      <sz val="15"/>
      <color theme="3"/>
      <name val="Times New Roman"/>
      <family val="2"/>
    </font>
    <font>
      <b/>
      <sz val="13"/>
      <color theme="3"/>
      <name val="Times New Roman"/>
      <family val="2"/>
    </font>
    <font>
      <b/>
      <sz val="11"/>
      <color theme="3"/>
      <name val="Times New Roman"/>
      <family val="2"/>
    </font>
    <font>
      <b/>
      <sz val="12"/>
      <color rgb="FF3F3F3F"/>
      <name val="Times New Roman"/>
      <family val="2"/>
    </font>
    <font>
      <sz val="12"/>
      <color rgb="FF3F3F76"/>
      <name val="Times New Roman"/>
      <family val="2"/>
    </font>
    <font>
      <b/>
      <sz val="12"/>
      <color rgb="FFFA7D00"/>
      <name val="Times New Roman"/>
      <family val="2"/>
    </font>
    <font>
      <b/>
      <sz val="12"/>
      <color theme="0"/>
      <name val="Times New Roman"/>
      <family val="2"/>
    </font>
    <font>
      <sz val="12"/>
      <color rgb="FF006100"/>
      <name val="Times New Roman"/>
      <family val="2"/>
    </font>
    <font>
      <sz val="12"/>
      <color rgb="FF9C0006"/>
      <name val="Times New Roman"/>
      <family val="2"/>
    </font>
    <font>
      <sz val="12"/>
      <color rgb="FF9C6500"/>
      <name val="Times New Roman"/>
      <family val="2"/>
    </font>
    <font>
      <b/>
      <sz val="12"/>
      <color theme="1"/>
      <name val="Times New Roman"/>
      <family val="2"/>
    </font>
    <font>
      <sz val="12"/>
      <color rgb="FFFF0000"/>
      <name val="Times New Roman"/>
      <family val="2"/>
    </font>
    <font>
      <sz val="10"/>
      <color theme="1"/>
      <name val="Arial"/>
      <family val="2"/>
    </font>
    <font>
      <b/>
      <sz val="10"/>
      <color theme="1"/>
      <name val="Arial"/>
      <family val="2"/>
    </font>
    <font>
      <sz val="12"/>
      <color theme="1"/>
      <name val="Calibri"/>
      <family val="2"/>
    </font>
    <font>
      <b/>
      <u val="single"/>
      <sz val="12"/>
      <color theme="1"/>
      <name val="Calibri"/>
      <family val="2"/>
    </font>
    <font>
      <b/>
      <u val="single"/>
      <sz val="12"/>
      <color theme="1"/>
      <name val="Times New Roman"/>
      <family val="1"/>
    </font>
    <font>
      <b/>
      <sz val="11"/>
      <color theme="1"/>
      <name val="Calibri"/>
      <family val="2"/>
    </font>
    <font>
      <sz val="10"/>
      <color theme="1"/>
      <name val="Times New Roman"/>
      <family val="1"/>
    </font>
    <font>
      <b/>
      <sz val="12"/>
      <color theme="1"/>
      <name val="Calibri"/>
      <family val="2"/>
    </font>
    <font>
      <b/>
      <sz val="8"/>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FFCC99"/>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FFCC"/>
        <bgColor indexed="64"/>
      </patternFill>
    </fill>
    <fill>
      <patternFill patternType="solid">
        <fgColor rgb="FFFFEB9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0"/>
        <bgColor indexed="64"/>
      </patternFill>
    </fill>
    <fill>
      <patternFill patternType="solid">
        <fgColor rgb="FFFFFF00"/>
        <bgColor indexed="64"/>
      </patternFill>
    </fill>
    <fill>
      <patternFill patternType="solid">
        <fgColor theme="0" tint="-0.3499799966812134"/>
        <bgColor indexed="64"/>
      </patternFill>
    </fill>
  </fills>
  <borders count="31">
    <border>
      <left/>
      <right/>
      <top/>
      <bottom/>
      <diagonal/>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top style="thin"/>
      <bottom style="thin"/>
    </border>
    <border>
      <left/>
      <right style="thin"/>
      <top style="thin"/>
      <bottom style="thin"/>
    </border>
    <border>
      <left style="medium"/>
      <right/>
      <top style="medium"/>
      <bottom/>
    </border>
    <border>
      <left/>
      <right style="medium"/>
      <top style="medium"/>
      <bottom/>
    </border>
    <border>
      <left style="medium"/>
      <right/>
      <top/>
      <bottom/>
    </border>
    <border>
      <left/>
      <right style="medium"/>
      <top/>
      <bottom/>
    </border>
    <border>
      <left style="thin"/>
      <right style="thin"/>
      <top style="thin"/>
      <bottom/>
    </border>
    <border>
      <left style="thin"/>
      <right/>
      <top style="thin"/>
      <bottom/>
    </border>
    <border>
      <left/>
      <right style="thin"/>
      <top style="thin"/>
      <bottom/>
    </border>
    <border>
      <left style="medium"/>
      <right/>
      <top/>
      <bottom style="medium"/>
    </border>
    <border>
      <left/>
      <right/>
      <top/>
      <bottom style="medium"/>
    </border>
    <border>
      <left/>
      <right style="medium"/>
      <top/>
      <bottom style="medium"/>
    </border>
    <border>
      <left style="thin"/>
      <right style="thin"/>
      <top/>
      <bottom style="thin"/>
    </border>
    <border>
      <left/>
      <right/>
      <top style="medium"/>
      <bottom/>
    </border>
    <border>
      <left/>
      <right/>
      <top style="medium"/>
      <bottom style="thin"/>
    </border>
    <border>
      <left/>
      <right style="thin"/>
      <top/>
      <bottom style="thin"/>
    </border>
    <border>
      <left/>
      <right/>
      <top style="thin"/>
      <bottom/>
    </border>
    <border>
      <left style="thin"/>
      <right/>
      <top/>
      <bottom style="thin"/>
    </border>
    <border>
      <left/>
      <right/>
      <top/>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1" applyNumberFormat="0" applyFill="0" applyAlignment="0" applyProtection="0"/>
    <xf numFmtId="0" fontId="44" fillId="0" borderId="2" applyNumberFormat="0" applyFill="0" applyAlignment="0" applyProtection="0"/>
    <xf numFmtId="0" fontId="45" fillId="0" borderId="3" applyNumberFormat="0" applyFill="0" applyAlignment="0" applyProtection="0"/>
    <xf numFmtId="0" fontId="46" fillId="0" borderId="4" applyNumberFormat="0" applyFill="0" applyAlignment="0" applyProtection="0"/>
    <xf numFmtId="0" fontId="46"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47" fillId="20" borderId="5" applyNumberFormat="0" applyAlignment="0" applyProtection="0"/>
    <xf numFmtId="0" fontId="48" fillId="21" borderId="6" applyNumberFormat="0" applyAlignment="0" applyProtection="0"/>
    <xf numFmtId="0" fontId="49" fillId="20" borderId="6" applyNumberFormat="0" applyAlignment="0" applyProtection="0"/>
    <xf numFmtId="0" fontId="50" fillId="22" borderId="7" applyNumberFormat="0" applyAlignment="0" applyProtection="0"/>
    <xf numFmtId="0" fontId="51" fillId="23" borderId="0" applyNumberFormat="0" applyBorder="0" applyAlignment="0" applyProtection="0"/>
    <xf numFmtId="0" fontId="52" fillId="24" borderId="0" applyNumberFormat="0" applyBorder="0" applyAlignment="0" applyProtection="0"/>
    <xf numFmtId="0" fontId="0" fillId="25" borderId="8" applyNumberFormat="0" applyFont="0" applyAlignment="0" applyProtection="0"/>
    <xf numFmtId="0" fontId="53" fillId="26"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54" fillId="0" borderId="9" applyNumberFormat="0" applyFill="0" applyAlignment="0" applyProtection="0"/>
    <xf numFmtId="0" fontId="55" fillId="0" borderId="0" applyNumberFormat="0" applyFill="0" applyBorder="0" applyAlignment="0" applyProtection="0"/>
    <xf numFmtId="0" fontId="40" fillId="27" borderId="0" applyNumberFormat="0" applyBorder="0" applyAlignment="0" applyProtection="0"/>
    <xf numFmtId="0" fontId="40" fillId="28" borderId="0" applyNumberFormat="0" applyBorder="0" applyAlignment="0" applyProtection="0"/>
    <xf numFmtId="0" fontId="40" fillId="29" borderId="0" applyNumberFormat="0" applyBorder="0" applyAlignment="0" applyProtection="0"/>
    <xf numFmtId="0" fontId="40" fillId="30" borderId="0" applyNumberFormat="0" applyBorder="0" applyAlignment="0" applyProtection="0"/>
    <xf numFmtId="0" fontId="40" fillId="31" borderId="0" applyNumberFormat="0" applyBorder="0" applyAlignment="0" applyProtection="0"/>
    <xf numFmtId="0" fontId="40" fillId="32" borderId="0" applyNumberFormat="0" applyBorder="0" applyAlignment="0" applyProtection="0"/>
    <xf numFmtId="9" fontId="0" fillId="0" borderId="0" applyFont="0" applyFill="0" applyBorder="0" applyAlignment="0" applyProtection="0"/>
  </cellStyleXfs>
  <cellXfs count="258">
    <xf numFmtId="0" fontId="0" fillId="0" borderId="0" xfId="0" applyFont="1" applyAlignment="1">
      <alignment/>
    </xf>
    <xf numFmtId="0" fontId="2" fillId="0" borderId="0" xfId="0" applyFont="1" applyAlignment="1" applyProtection="1">
      <alignment/>
      <protection locked="0"/>
    </xf>
    <xf numFmtId="0" fontId="5" fillId="0" borderId="0" xfId="0" applyFont="1" applyBorder="1" applyAlignment="1" applyProtection="1">
      <alignment/>
      <protection/>
    </xf>
    <xf numFmtId="0" fontId="5" fillId="0" borderId="10" xfId="0" applyFont="1" applyBorder="1" applyAlignment="1" applyProtection="1">
      <alignment vertical="center"/>
      <protection/>
    </xf>
    <xf numFmtId="0" fontId="5" fillId="0" borderId="10" xfId="0" applyFont="1" applyBorder="1" applyAlignment="1" applyProtection="1">
      <alignment horizontal="left" vertical="center"/>
      <protection/>
    </xf>
    <xf numFmtId="0" fontId="5" fillId="33" borderId="11" xfId="0" applyFont="1" applyFill="1" applyBorder="1" applyAlignment="1" applyProtection="1">
      <alignment vertical="center"/>
      <protection hidden="1"/>
    </xf>
    <xf numFmtId="0" fontId="5" fillId="33" borderId="12" xfId="0" applyFont="1" applyFill="1" applyBorder="1" applyAlignment="1" applyProtection="1">
      <alignment vertical="center"/>
      <protection hidden="1"/>
    </xf>
    <xf numFmtId="0" fontId="5" fillId="33" borderId="13" xfId="0" applyFont="1" applyFill="1" applyBorder="1" applyAlignment="1" applyProtection="1">
      <alignment vertical="center"/>
      <protection hidden="1"/>
    </xf>
    <xf numFmtId="0" fontId="5" fillId="0" borderId="0" xfId="0" applyFont="1" applyBorder="1" applyAlignment="1" applyProtection="1">
      <alignment horizontal="center" vertical="center"/>
      <protection/>
    </xf>
    <xf numFmtId="0" fontId="5" fillId="34" borderId="11" xfId="0" applyFont="1" applyFill="1" applyBorder="1" applyAlignment="1" applyProtection="1">
      <alignment vertical="center"/>
      <protection locked="0"/>
    </xf>
    <xf numFmtId="0" fontId="5" fillId="34" borderId="13" xfId="0" applyFont="1" applyFill="1" applyBorder="1" applyAlignment="1" applyProtection="1">
      <alignment vertical="center"/>
      <protection locked="0"/>
    </xf>
    <xf numFmtId="0" fontId="5" fillId="0" borderId="10" xfId="0" applyFont="1" applyBorder="1" applyAlignment="1" applyProtection="1">
      <alignment horizontal="left" vertical="center"/>
      <protection hidden="1"/>
    </xf>
    <xf numFmtId="0" fontId="5" fillId="33" borderId="0" xfId="0" applyFont="1" applyFill="1" applyBorder="1" applyAlignment="1" applyProtection="1">
      <alignment horizontal="center" vertical="center"/>
      <protection/>
    </xf>
    <xf numFmtId="0" fontId="2" fillId="0" borderId="0" xfId="0" applyFont="1" applyBorder="1" applyAlignment="1" applyProtection="1">
      <alignment/>
      <protection/>
    </xf>
    <xf numFmtId="0" fontId="56" fillId="0" borderId="0" xfId="0" applyFont="1" applyAlignment="1" applyProtection="1">
      <alignment/>
      <protection locked="0"/>
    </xf>
    <xf numFmtId="0" fontId="56" fillId="0" borderId="14" xfId="0" applyFont="1" applyBorder="1" applyAlignment="1" applyProtection="1">
      <alignment/>
      <protection/>
    </xf>
    <xf numFmtId="0" fontId="56" fillId="0" borderId="15" xfId="0" applyFont="1" applyBorder="1" applyAlignment="1" applyProtection="1">
      <alignment/>
      <protection/>
    </xf>
    <xf numFmtId="0" fontId="56" fillId="0" borderId="16" xfId="0" applyFont="1" applyBorder="1" applyAlignment="1" applyProtection="1">
      <alignment/>
      <protection/>
    </xf>
    <xf numFmtId="0" fontId="57" fillId="34" borderId="11" xfId="0" applyFont="1" applyFill="1" applyBorder="1" applyAlignment="1" applyProtection="1">
      <alignment vertical="center"/>
      <protection locked="0"/>
    </xf>
    <xf numFmtId="0" fontId="57" fillId="34" borderId="13" xfId="0" applyFont="1" applyFill="1" applyBorder="1" applyAlignment="1" applyProtection="1">
      <alignment vertical="center"/>
      <protection locked="0"/>
    </xf>
    <xf numFmtId="0" fontId="56" fillId="0" borderId="17" xfId="0" applyFont="1" applyBorder="1" applyAlignment="1" applyProtection="1">
      <alignment/>
      <protection/>
    </xf>
    <xf numFmtId="0" fontId="5" fillId="0" borderId="10" xfId="0" applyFont="1" applyBorder="1" applyAlignment="1" applyProtection="1">
      <alignment horizontal="center" vertical="center" wrapText="1"/>
      <protection/>
    </xf>
    <xf numFmtId="4" fontId="5" fillId="0" borderId="11" xfId="0" applyNumberFormat="1" applyFont="1" applyBorder="1" applyAlignment="1" applyProtection="1">
      <alignment vertical="center"/>
      <protection hidden="1"/>
    </xf>
    <xf numFmtId="3" fontId="5" fillId="0" borderId="13" xfId="0" applyNumberFormat="1" applyFont="1" applyBorder="1" applyAlignment="1" applyProtection="1">
      <alignment vertical="center"/>
      <protection hidden="1"/>
    </xf>
    <xf numFmtId="3" fontId="5" fillId="0" borderId="11" xfId="0" applyNumberFormat="1" applyFont="1" applyBorder="1" applyAlignment="1" applyProtection="1">
      <alignment vertical="center"/>
      <protection hidden="1"/>
    </xf>
    <xf numFmtId="4" fontId="5" fillId="0" borderId="13" xfId="0" applyNumberFormat="1" applyFont="1" applyBorder="1" applyAlignment="1" applyProtection="1">
      <alignment vertical="center"/>
      <protection hidden="1"/>
    </xf>
    <xf numFmtId="4" fontId="56" fillId="0" borderId="0" xfId="0" applyNumberFormat="1" applyFont="1" applyAlignment="1" applyProtection="1">
      <alignment/>
      <protection locked="0"/>
    </xf>
    <xf numFmtId="4" fontId="5" fillId="33" borderId="13" xfId="0" applyNumberFormat="1" applyFont="1" applyFill="1" applyBorder="1" applyAlignment="1" applyProtection="1">
      <alignment vertical="center"/>
      <protection hidden="1"/>
    </xf>
    <xf numFmtId="0" fontId="5" fillId="0" borderId="10" xfId="0" applyFont="1" applyBorder="1" applyAlignment="1" applyProtection="1">
      <alignment horizontal="right" vertical="center"/>
      <protection/>
    </xf>
    <xf numFmtId="0" fontId="5" fillId="0" borderId="13" xfId="0" applyFont="1" applyBorder="1" applyAlignment="1" applyProtection="1">
      <alignment vertical="center"/>
      <protection hidden="1"/>
    </xf>
    <xf numFmtId="49" fontId="5" fillId="0" borderId="11" xfId="0" applyNumberFormat="1" applyFont="1" applyBorder="1" applyAlignment="1" applyProtection="1">
      <alignment horizontal="center" vertical="center"/>
      <protection hidden="1"/>
    </xf>
    <xf numFmtId="0" fontId="56" fillId="0" borderId="0" xfId="0" applyFont="1" applyBorder="1" applyAlignment="1" applyProtection="1">
      <alignment/>
      <protection locked="0"/>
    </xf>
    <xf numFmtId="0" fontId="5" fillId="0" borderId="11" xfId="0" applyFont="1" applyBorder="1" applyAlignment="1" applyProtection="1">
      <alignment vertical="center"/>
      <protection hidden="1"/>
    </xf>
    <xf numFmtId="4" fontId="5" fillId="0" borderId="0" xfId="0" applyNumberFormat="1" applyFont="1" applyBorder="1" applyAlignment="1" applyProtection="1">
      <alignment vertical="center"/>
      <protection/>
    </xf>
    <xf numFmtId="0" fontId="5" fillId="0" borderId="0" xfId="0" applyFont="1" applyBorder="1" applyAlignment="1" applyProtection="1">
      <alignment vertical="center"/>
      <protection/>
    </xf>
    <xf numFmtId="0" fontId="5" fillId="0" borderId="18" xfId="0" applyFont="1" applyBorder="1" applyAlignment="1" applyProtection="1">
      <alignment horizontal="right" vertical="center"/>
      <protection/>
    </xf>
    <xf numFmtId="4" fontId="5" fillId="0" borderId="19" xfId="0" applyNumberFormat="1" applyFont="1" applyBorder="1" applyAlignment="1" applyProtection="1">
      <alignment vertical="center"/>
      <protection hidden="1"/>
    </xf>
    <xf numFmtId="0" fontId="5" fillId="0" borderId="20" xfId="0" applyFont="1" applyBorder="1" applyAlignment="1" applyProtection="1">
      <alignment vertical="center"/>
      <protection hidden="1"/>
    </xf>
    <xf numFmtId="49" fontId="5" fillId="0" borderId="19" xfId="0" applyNumberFormat="1" applyFont="1" applyBorder="1" applyAlignment="1" applyProtection="1">
      <alignment horizontal="center" vertical="center"/>
      <protection hidden="1"/>
    </xf>
    <xf numFmtId="4" fontId="5" fillId="0" borderId="20" xfId="0" applyNumberFormat="1" applyFont="1" applyBorder="1" applyAlignment="1" applyProtection="1">
      <alignment vertical="center"/>
      <protection hidden="1"/>
    </xf>
    <xf numFmtId="0" fontId="5" fillId="35" borderId="11" xfId="0" applyFont="1" applyFill="1" applyBorder="1" applyAlignment="1" applyProtection="1">
      <alignment horizontal="right" vertical="center"/>
      <protection/>
    </xf>
    <xf numFmtId="4" fontId="5" fillId="35" borderId="12" xfId="0" applyNumberFormat="1" applyFont="1" applyFill="1" applyBorder="1" applyAlignment="1" applyProtection="1">
      <alignment vertical="center"/>
      <protection/>
    </xf>
    <xf numFmtId="0" fontId="5" fillId="35" borderId="12" xfId="0" applyFont="1" applyFill="1" applyBorder="1" applyAlignment="1" applyProtection="1">
      <alignment vertical="center"/>
      <protection/>
    </xf>
    <xf numFmtId="49" fontId="5" fillId="35" borderId="12" xfId="0" applyNumberFormat="1" applyFont="1" applyFill="1" applyBorder="1" applyAlignment="1" applyProtection="1">
      <alignment horizontal="center" vertical="center"/>
      <protection/>
    </xf>
    <xf numFmtId="4" fontId="5" fillId="35" borderId="13" xfId="0" applyNumberFormat="1" applyFont="1" applyFill="1" applyBorder="1" applyAlignment="1" applyProtection="1">
      <alignment vertical="center"/>
      <protection/>
    </xf>
    <xf numFmtId="0" fontId="7" fillId="0" borderId="0" xfId="0" applyFont="1" applyBorder="1" applyAlignment="1" applyProtection="1">
      <alignment horizontal="center" vertical="center"/>
      <protection/>
    </xf>
    <xf numFmtId="49" fontId="5" fillId="0" borderId="0" xfId="0" applyNumberFormat="1" applyFont="1" applyBorder="1" applyAlignment="1" applyProtection="1">
      <alignment horizontal="center" vertical="center"/>
      <protection/>
    </xf>
    <xf numFmtId="4" fontId="5" fillId="0" borderId="12" xfId="0" applyNumberFormat="1" applyFont="1" applyBorder="1" applyAlignment="1" applyProtection="1">
      <alignment vertical="center"/>
      <protection hidden="1"/>
    </xf>
    <xf numFmtId="4" fontId="56" fillId="0" borderId="17" xfId="0" applyNumberFormat="1" applyFont="1" applyBorder="1" applyAlignment="1" applyProtection="1">
      <alignment/>
      <protection/>
    </xf>
    <xf numFmtId="0" fontId="56" fillId="0" borderId="0" xfId="0" applyFont="1" applyBorder="1" applyAlignment="1" applyProtection="1">
      <alignment vertical="center"/>
      <protection/>
    </xf>
    <xf numFmtId="0" fontId="56" fillId="0" borderId="21" xfId="0" applyFont="1" applyBorder="1" applyAlignment="1" applyProtection="1">
      <alignment/>
      <protection/>
    </xf>
    <xf numFmtId="0" fontId="56" fillId="0" borderId="22" xfId="0" applyFont="1" applyBorder="1" applyAlignment="1" applyProtection="1">
      <alignment/>
      <protection/>
    </xf>
    <xf numFmtId="0" fontId="56" fillId="0" borderId="23" xfId="0" applyFont="1" applyBorder="1" applyAlignment="1" applyProtection="1">
      <alignment/>
      <protection/>
    </xf>
    <xf numFmtId="0" fontId="5" fillId="33" borderId="11" xfId="0" applyFont="1" applyFill="1" applyBorder="1" applyAlignment="1" applyProtection="1">
      <alignment vertical="center"/>
      <protection/>
    </xf>
    <xf numFmtId="0" fontId="5" fillId="33" borderId="12" xfId="0" applyFont="1" applyFill="1" applyBorder="1" applyAlignment="1" applyProtection="1">
      <alignment vertical="center"/>
      <protection/>
    </xf>
    <xf numFmtId="4" fontId="5" fillId="0" borderId="11" xfId="0" applyNumberFormat="1" applyFont="1" applyBorder="1" applyAlignment="1" applyProtection="1">
      <alignment vertical="center"/>
      <protection/>
    </xf>
    <xf numFmtId="0" fontId="5" fillId="0" borderId="13" xfId="0" applyFont="1" applyBorder="1" applyAlignment="1" applyProtection="1">
      <alignment vertical="center"/>
      <protection/>
    </xf>
    <xf numFmtId="0" fontId="5" fillId="0" borderId="11" xfId="0" applyFont="1" applyBorder="1" applyAlignment="1" applyProtection="1">
      <alignment vertical="center"/>
      <protection/>
    </xf>
    <xf numFmtId="4" fontId="5" fillId="0" borderId="13" xfId="0" applyNumberFormat="1" applyFont="1" applyBorder="1" applyAlignment="1" applyProtection="1">
      <alignment vertical="center"/>
      <protection/>
    </xf>
    <xf numFmtId="0" fontId="56" fillId="0" borderId="22" xfId="0" applyFont="1" applyBorder="1" applyAlignment="1" applyProtection="1">
      <alignment/>
      <protection/>
    </xf>
    <xf numFmtId="0" fontId="5" fillId="0" borderId="11" xfId="0" applyFont="1" applyBorder="1" applyAlignment="1" applyProtection="1">
      <alignment horizontal="left" vertical="center"/>
      <protection/>
    </xf>
    <xf numFmtId="4" fontId="5" fillId="0" borderId="10" xfId="0" applyNumberFormat="1" applyFont="1" applyBorder="1" applyAlignment="1" applyProtection="1">
      <alignment vertical="center"/>
      <protection hidden="1"/>
    </xf>
    <xf numFmtId="0" fontId="5" fillId="0" borderId="20" xfId="0" applyFont="1" applyBorder="1" applyAlignment="1" applyProtection="1">
      <alignment vertical="center"/>
      <protection/>
    </xf>
    <xf numFmtId="0" fontId="5" fillId="0" borderId="19" xfId="0" applyFont="1" applyBorder="1" applyAlignment="1" applyProtection="1">
      <alignment vertical="center"/>
      <protection/>
    </xf>
    <xf numFmtId="0" fontId="5" fillId="0" borderId="18" xfId="0" applyFont="1" applyBorder="1" applyAlignment="1" applyProtection="1">
      <alignment vertical="center"/>
      <protection/>
    </xf>
    <xf numFmtId="0" fontId="5" fillId="0" borderId="19" xfId="0" applyFont="1" applyBorder="1" applyAlignment="1" applyProtection="1">
      <alignment vertical="center"/>
      <protection hidden="1"/>
    </xf>
    <xf numFmtId="0" fontId="39" fillId="0" borderId="0" xfId="0" applyFont="1" applyAlignment="1">
      <alignment/>
    </xf>
    <xf numFmtId="0" fontId="39" fillId="0" borderId="0" xfId="0" applyFont="1" applyAlignment="1">
      <alignment horizontal="center"/>
    </xf>
    <xf numFmtId="0" fontId="39" fillId="0" borderId="0" xfId="0" applyFont="1" applyAlignment="1">
      <alignment vertical="center"/>
    </xf>
    <xf numFmtId="0" fontId="39" fillId="0" borderId="0" xfId="0" applyFont="1" applyAlignment="1">
      <alignment horizontal="left" vertical="center"/>
    </xf>
    <xf numFmtId="0" fontId="54" fillId="0" borderId="0" xfId="0" applyFont="1" applyAlignment="1">
      <alignment horizontal="center"/>
    </xf>
    <xf numFmtId="0" fontId="0" fillId="0" borderId="0" xfId="0" applyAlignment="1">
      <alignment horizontal="center"/>
    </xf>
    <xf numFmtId="0" fontId="54" fillId="0" borderId="0" xfId="0" applyFont="1" applyAlignment="1">
      <alignment horizontal="left" vertical="center"/>
    </xf>
    <xf numFmtId="0" fontId="54" fillId="0" borderId="0" xfId="0" applyFont="1" applyAlignment="1">
      <alignment vertical="center"/>
    </xf>
    <xf numFmtId="0" fontId="0" fillId="0" borderId="16" xfId="0" applyBorder="1" applyAlignment="1">
      <alignment/>
    </xf>
    <xf numFmtId="0" fontId="0" fillId="0" borderId="0" xfId="0" applyBorder="1" applyAlignment="1">
      <alignment/>
    </xf>
    <xf numFmtId="0" fontId="0" fillId="0" borderId="17"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5" fillId="0" borderId="0" xfId="0" applyFont="1" applyAlignment="1">
      <alignment/>
    </xf>
    <xf numFmtId="0" fontId="58" fillId="0" borderId="0" xfId="0" applyFont="1" applyAlignment="1">
      <alignment horizontal="justify" vertical="top"/>
    </xf>
    <xf numFmtId="0" fontId="58" fillId="0" borderId="0" xfId="0" applyFont="1" applyAlignment="1">
      <alignment vertical="top"/>
    </xf>
    <xf numFmtId="0" fontId="59" fillId="0" borderId="0" xfId="0" applyFont="1" applyAlignment="1">
      <alignment horizontal="justify" vertical="top"/>
    </xf>
    <xf numFmtId="0" fontId="54" fillId="0" borderId="0" xfId="0" applyFont="1" applyFill="1" applyAlignment="1">
      <alignment horizontal="justify" vertical="center"/>
    </xf>
    <xf numFmtId="14" fontId="0" fillId="0" borderId="0" xfId="0" applyNumberFormat="1" applyAlignment="1">
      <alignment/>
    </xf>
    <xf numFmtId="0" fontId="60" fillId="0" borderId="0" xfId="0" applyFont="1" applyFill="1" applyAlignment="1">
      <alignment horizontal="justify" vertical="center"/>
    </xf>
    <xf numFmtId="0" fontId="61" fillId="0" borderId="0" xfId="0" applyFont="1" applyFill="1" applyAlignment="1">
      <alignment horizontal="justify"/>
    </xf>
    <xf numFmtId="0" fontId="0" fillId="0" borderId="0" xfId="0" applyFill="1" applyAlignment="1">
      <alignment/>
    </xf>
    <xf numFmtId="0" fontId="54" fillId="0" borderId="0" xfId="0" applyFont="1" applyAlignment="1">
      <alignment/>
    </xf>
    <xf numFmtId="0" fontId="62" fillId="33" borderId="10" xfId="0" applyFont="1" applyFill="1" applyBorder="1" applyAlignment="1">
      <alignment vertical="center" wrapText="1"/>
    </xf>
    <xf numFmtId="0" fontId="62" fillId="33" borderId="18" xfId="0" applyFont="1" applyFill="1" applyBorder="1" applyAlignment="1">
      <alignment vertical="center" wrapText="1"/>
    </xf>
    <xf numFmtId="0" fontId="62" fillId="33" borderId="24" xfId="0" applyFont="1" applyFill="1" applyBorder="1" applyAlignment="1">
      <alignment vertical="center" wrapText="1"/>
    </xf>
    <xf numFmtId="0" fontId="39" fillId="0" borderId="0" xfId="0" applyFont="1" applyAlignment="1">
      <alignment horizontal="justify" vertical="center"/>
    </xf>
    <xf numFmtId="0" fontId="62" fillId="33" borderId="11" xfId="0" applyFont="1" applyFill="1" applyBorder="1" applyAlignment="1">
      <alignment vertical="center" wrapText="1"/>
    </xf>
    <xf numFmtId="2" fontId="39" fillId="33" borderId="10" xfId="0" applyNumberFormat="1" applyFont="1" applyFill="1" applyBorder="1" applyAlignment="1">
      <alignment vertical="center" wrapText="1"/>
    </xf>
    <xf numFmtId="2" fontId="62" fillId="33" borderId="12" xfId="0" applyNumberFormat="1" applyFont="1" applyFill="1" applyBorder="1" applyAlignment="1">
      <alignment vertical="center" wrapText="1"/>
    </xf>
    <xf numFmtId="2" fontId="62" fillId="33" borderId="13" xfId="0" applyNumberFormat="1" applyFont="1" applyFill="1" applyBorder="1" applyAlignment="1">
      <alignment vertical="center" wrapText="1"/>
    </xf>
    <xf numFmtId="0" fontId="39" fillId="0" borderId="0" xfId="0" applyFont="1" applyAlignment="1">
      <alignment horizontal="center"/>
    </xf>
    <xf numFmtId="0" fontId="0" fillId="0" borderId="0" xfId="0" applyFont="1" applyFill="1" applyBorder="1" applyAlignment="1">
      <alignment/>
    </xf>
    <xf numFmtId="4" fontId="5" fillId="0" borderId="11" xfId="0" applyNumberFormat="1" applyFont="1" applyBorder="1" applyAlignment="1" applyProtection="1">
      <alignment horizontal="right" vertical="center"/>
      <protection hidden="1"/>
    </xf>
    <xf numFmtId="4" fontId="5" fillId="0" borderId="13" xfId="0" applyNumberFormat="1" applyFont="1" applyBorder="1" applyAlignment="1" applyProtection="1">
      <alignment horizontal="right" vertical="center"/>
      <protection hidden="1"/>
    </xf>
    <xf numFmtId="4" fontId="5" fillId="34" borderId="11" xfId="0" applyNumberFormat="1" applyFont="1" applyFill="1" applyBorder="1" applyAlignment="1" applyProtection="1">
      <alignment horizontal="right" vertical="center"/>
      <protection locked="0"/>
    </xf>
    <xf numFmtId="4" fontId="5" fillId="34" borderId="13" xfId="0" applyNumberFormat="1" applyFont="1" applyFill="1" applyBorder="1" applyAlignment="1" applyProtection="1">
      <alignment horizontal="right" vertical="center"/>
      <protection locked="0"/>
    </xf>
    <xf numFmtId="0" fontId="5" fillId="0" borderId="0" xfId="0" applyFont="1" applyBorder="1" applyAlignment="1" applyProtection="1">
      <alignment horizontal="left" vertical="center"/>
      <protection/>
    </xf>
    <xf numFmtId="0" fontId="5" fillId="33" borderId="11" xfId="0" applyFont="1" applyFill="1" applyBorder="1" applyAlignment="1" applyProtection="1">
      <alignment horizontal="center" vertical="center"/>
      <protection/>
    </xf>
    <xf numFmtId="0" fontId="5" fillId="33" borderId="13" xfId="0" applyFont="1" applyFill="1" applyBorder="1" applyAlignment="1" applyProtection="1">
      <alignment horizontal="center" vertical="center"/>
      <protection/>
    </xf>
    <xf numFmtId="0" fontId="5" fillId="33" borderId="12" xfId="0" applyFont="1" applyFill="1" applyBorder="1" applyAlignment="1" applyProtection="1">
      <alignment horizontal="center" vertical="center"/>
      <protection/>
    </xf>
    <xf numFmtId="0" fontId="5" fillId="0" borderId="10" xfId="0" applyFont="1" applyBorder="1" applyAlignment="1" applyProtection="1">
      <alignment horizontal="center" vertical="center" wrapText="1"/>
      <protection/>
    </xf>
    <xf numFmtId="4" fontId="5" fillId="33" borderId="10" xfId="0" applyNumberFormat="1" applyFont="1" applyFill="1" applyBorder="1" applyAlignment="1" applyProtection="1">
      <alignment horizontal="right" vertical="center"/>
      <protection hidden="1"/>
    </xf>
    <xf numFmtId="0" fontId="5" fillId="0" borderId="0" xfId="0" applyFont="1" applyBorder="1" applyAlignment="1" applyProtection="1">
      <alignment horizontal="center" vertical="center"/>
      <protection/>
    </xf>
    <xf numFmtId="4" fontId="8" fillId="33" borderId="11" xfId="0" applyNumberFormat="1" applyFont="1" applyFill="1" applyBorder="1" applyAlignment="1" applyProtection="1">
      <alignment horizontal="center" vertical="center"/>
      <protection hidden="1"/>
    </xf>
    <xf numFmtId="0" fontId="8" fillId="33" borderId="13" xfId="0" applyFont="1" applyFill="1" applyBorder="1" applyAlignment="1" applyProtection="1">
      <alignment horizontal="center" vertical="center"/>
      <protection hidden="1"/>
    </xf>
    <xf numFmtId="0" fontId="5" fillId="34" borderId="10" xfId="0" applyFont="1" applyFill="1" applyBorder="1" applyAlignment="1" applyProtection="1">
      <alignment horizontal="center" vertical="center"/>
      <protection locked="0"/>
    </xf>
    <xf numFmtId="0" fontId="5" fillId="34" borderId="11" xfId="0" applyFont="1" applyFill="1" applyBorder="1" applyAlignment="1" applyProtection="1">
      <alignment horizontal="center"/>
      <protection locked="0"/>
    </xf>
    <xf numFmtId="0" fontId="5" fillId="34" borderId="12" xfId="0" applyFont="1" applyFill="1" applyBorder="1" applyAlignment="1" applyProtection="1">
      <alignment horizontal="center"/>
      <protection locked="0"/>
    </xf>
    <xf numFmtId="0" fontId="5" fillId="34" borderId="13" xfId="0" applyFont="1" applyFill="1" applyBorder="1" applyAlignment="1" applyProtection="1">
      <alignment horizontal="center"/>
      <protection locked="0"/>
    </xf>
    <xf numFmtId="0" fontId="5" fillId="34" borderId="11" xfId="0" applyFont="1" applyFill="1" applyBorder="1" applyAlignment="1" applyProtection="1">
      <alignment horizontal="center" vertical="center"/>
      <protection locked="0"/>
    </xf>
    <xf numFmtId="0" fontId="5" fillId="34" borderId="13" xfId="0" applyFont="1" applyFill="1" applyBorder="1" applyAlignment="1" applyProtection="1">
      <alignment horizontal="center" vertical="center"/>
      <protection locked="0"/>
    </xf>
    <xf numFmtId="0" fontId="5" fillId="33" borderId="11" xfId="0" applyFont="1" applyFill="1" applyBorder="1" applyAlignment="1" applyProtection="1">
      <alignment horizontal="center"/>
      <protection hidden="1"/>
    </xf>
    <xf numFmtId="0" fontId="5" fillId="33" borderId="12" xfId="0" applyFont="1" applyFill="1" applyBorder="1" applyAlignment="1" applyProtection="1">
      <alignment horizontal="center"/>
      <protection hidden="1"/>
    </xf>
    <xf numFmtId="0" fontId="5" fillId="33" borderId="13" xfId="0" applyFont="1" applyFill="1" applyBorder="1" applyAlignment="1" applyProtection="1">
      <alignment horizontal="center"/>
      <protection hidden="1"/>
    </xf>
    <xf numFmtId="14" fontId="5" fillId="34" borderId="10" xfId="0" applyNumberFormat="1" applyFont="1" applyFill="1" applyBorder="1" applyAlignment="1" applyProtection="1">
      <alignment horizontal="center"/>
      <protection locked="0"/>
    </xf>
    <xf numFmtId="0" fontId="5" fillId="34" borderId="10" xfId="0" applyFont="1" applyFill="1" applyBorder="1" applyAlignment="1" applyProtection="1">
      <alignment horizontal="center"/>
      <protection locked="0"/>
    </xf>
    <xf numFmtId="0" fontId="5" fillId="0" borderId="14" xfId="0" applyFont="1" applyBorder="1" applyAlignment="1" applyProtection="1">
      <alignment horizontal="center" vertical="center"/>
      <protection/>
    </xf>
    <xf numFmtId="0" fontId="5" fillId="0" borderId="25" xfId="0" applyFont="1" applyBorder="1" applyAlignment="1" applyProtection="1">
      <alignment horizontal="center" vertical="center"/>
      <protection/>
    </xf>
    <xf numFmtId="0" fontId="5" fillId="0" borderId="15" xfId="0" applyFont="1" applyBorder="1" applyAlignment="1" applyProtection="1">
      <alignment horizontal="center" vertical="center"/>
      <protection/>
    </xf>
    <xf numFmtId="0" fontId="2" fillId="33" borderId="0" xfId="0" applyFont="1" applyFill="1" applyBorder="1" applyAlignment="1" applyProtection="1">
      <alignment horizontal="center"/>
      <protection locked="0"/>
    </xf>
    <xf numFmtId="0" fontId="56" fillId="0" borderId="10" xfId="0" applyFont="1" applyBorder="1" applyAlignment="1" applyProtection="1">
      <alignment horizontal="center" vertical="center"/>
      <protection/>
    </xf>
    <xf numFmtId="0" fontId="5" fillId="0" borderId="21" xfId="0" applyFont="1" applyBorder="1" applyAlignment="1" applyProtection="1">
      <alignment horizontal="center" vertical="center"/>
      <protection/>
    </xf>
    <xf numFmtId="0" fontId="5" fillId="0" borderId="22" xfId="0" applyFont="1" applyBorder="1" applyAlignment="1" applyProtection="1">
      <alignment horizontal="center" vertical="center"/>
      <protection/>
    </xf>
    <xf numFmtId="0" fontId="5" fillId="0" borderId="23" xfId="0" applyFont="1" applyBorder="1" applyAlignment="1" applyProtection="1">
      <alignment horizontal="center" vertical="center"/>
      <protection/>
    </xf>
    <xf numFmtId="0" fontId="5" fillId="33" borderId="11" xfId="0" applyFont="1" applyFill="1" applyBorder="1" applyAlignment="1" applyProtection="1">
      <alignment horizontal="right" vertical="center"/>
      <protection hidden="1"/>
    </xf>
    <xf numFmtId="0" fontId="5" fillId="33" borderId="12" xfId="0" applyFont="1" applyFill="1" applyBorder="1" applyAlignment="1" applyProtection="1">
      <alignment horizontal="right" vertical="center"/>
      <protection hidden="1"/>
    </xf>
    <xf numFmtId="2" fontId="5" fillId="33" borderId="11" xfId="0" applyNumberFormat="1" applyFont="1" applyFill="1" applyBorder="1" applyAlignment="1" applyProtection="1">
      <alignment horizontal="right" vertical="center"/>
      <protection hidden="1" locked="0"/>
    </xf>
    <xf numFmtId="2" fontId="5" fillId="33" borderId="13" xfId="0" applyNumberFormat="1" applyFont="1" applyFill="1" applyBorder="1" applyAlignment="1" applyProtection="1">
      <alignment horizontal="right" vertical="center"/>
      <protection hidden="1" locked="0"/>
    </xf>
    <xf numFmtId="0" fontId="5" fillId="33" borderId="13" xfId="0" applyFont="1" applyFill="1" applyBorder="1" applyAlignment="1" applyProtection="1">
      <alignment horizontal="right" vertical="center"/>
      <protection hidden="1"/>
    </xf>
    <xf numFmtId="0" fontId="56" fillId="0" borderId="22" xfId="0" applyFont="1" applyBorder="1" applyAlignment="1" applyProtection="1">
      <alignment horizontal="center"/>
      <protection/>
    </xf>
    <xf numFmtId="0" fontId="7" fillId="0" borderId="0" xfId="0" applyFont="1" applyBorder="1" applyAlignment="1" applyProtection="1">
      <alignment horizontal="center" vertical="center"/>
      <protection/>
    </xf>
    <xf numFmtId="0" fontId="5" fillId="0" borderId="11" xfId="0" applyFont="1" applyBorder="1" applyAlignment="1" applyProtection="1">
      <alignment horizontal="right" vertical="center"/>
      <protection hidden="1"/>
    </xf>
    <xf numFmtId="0" fontId="5" fillId="0" borderId="12" xfId="0" applyFont="1" applyBorder="1" applyAlignment="1" applyProtection="1">
      <alignment horizontal="right" vertical="center"/>
      <protection hidden="1"/>
    </xf>
    <xf numFmtId="0" fontId="5" fillId="33" borderId="11" xfId="0" applyFont="1" applyFill="1" applyBorder="1" applyAlignment="1" applyProtection="1">
      <alignment horizontal="justify" vertical="center" wrapText="1"/>
      <protection/>
    </xf>
    <xf numFmtId="0" fontId="5" fillId="33" borderId="12" xfId="0" applyFont="1" applyFill="1" applyBorder="1" applyAlignment="1" applyProtection="1">
      <alignment horizontal="justify" vertical="center" wrapText="1"/>
      <protection/>
    </xf>
    <xf numFmtId="0" fontId="5" fillId="33" borderId="13" xfId="0" applyFont="1" applyFill="1" applyBorder="1" applyAlignment="1" applyProtection="1">
      <alignment horizontal="justify" vertical="center" wrapText="1"/>
      <protection/>
    </xf>
    <xf numFmtId="0" fontId="5" fillId="33" borderId="0" xfId="0" applyFont="1" applyFill="1" applyBorder="1" applyAlignment="1" applyProtection="1">
      <alignment horizontal="center" vertical="center"/>
      <protection/>
    </xf>
    <xf numFmtId="0" fontId="56" fillId="0" borderId="26"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5" fillId="0" borderId="20" xfId="0" applyFont="1" applyBorder="1" applyAlignment="1" applyProtection="1">
      <alignment horizontal="left" vertical="center"/>
      <protection/>
    </xf>
    <xf numFmtId="0" fontId="5" fillId="0" borderId="27" xfId="0" applyFont="1" applyBorder="1" applyAlignment="1" applyProtection="1">
      <alignment horizontal="left" vertical="center"/>
      <protection/>
    </xf>
    <xf numFmtId="0" fontId="5" fillId="0" borderId="18" xfId="0" applyFont="1" applyBorder="1" applyAlignment="1" applyProtection="1">
      <alignment horizontal="center" vertical="center"/>
      <protection/>
    </xf>
    <xf numFmtId="0" fontId="5" fillId="0" borderId="24" xfId="0" applyFont="1" applyBorder="1" applyAlignment="1" applyProtection="1">
      <alignment horizontal="center" vertical="center"/>
      <protection/>
    </xf>
    <xf numFmtId="0" fontId="5" fillId="33" borderId="11"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13" xfId="0" applyFont="1" applyFill="1" applyBorder="1" applyAlignment="1" applyProtection="1">
      <alignment horizontal="center" vertical="center" wrapText="1"/>
      <protection/>
    </xf>
    <xf numFmtId="0" fontId="5" fillId="0" borderId="18" xfId="0" applyFont="1" applyBorder="1" applyAlignment="1" applyProtection="1">
      <alignment horizontal="left" vertical="center"/>
      <protection/>
    </xf>
    <xf numFmtId="0" fontId="5" fillId="0" borderId="24" xfId="0" applyFont="1" applyBorder="1" applyAlignment="1" applyProtection="1">
      <alignment horizontal="left" vertical="center"/>
      <protection/>
    </xf>
    <xf numFmtId="0" fontId="5" fillId="34" borderId="19" xfId="0" applyFont="1" applyFill="1" applyBorder="1" applyAlignment="1" applyProtection="1">
      <alignment horizontal="center" vertical="center" wrapText="1"/>
      <protection locked="0"/>
    </xf>
    <xf numFmtId="0" fontId="5" fillId="34" borderId="28" xfId="0" applyFont="1" applyFill="1" applyBorder="1" applyAlignment="1" applyProtection="1">
      <alignment horizontal="center" vertical="center" wrapText="1"/>
      <protection locked="0"/>
    </xf>
    <xf numFmtId="0" fontId="5" fillId="34" borderId="20" xfId="0" applyFont="1" applyFill="1" applyBorder="1" applyAlignment="1" applyProtection="1">
      <alignment horizontal="center" vertical="center" wrapText="1"/>
      <protection locked="0"/>
    </xf>
    <xf numFmtId="0" fontId="5" fillId="34" borderId="29" xfId="0" applyFont="1" applyFill="1" applyBorder="1" applyAlignment="1" applyProtection="1">
      <alignment horizontal="center" vertical="center" wrapText="1"/>
      <protection locked="0"/>
    </xf>
    <xf numFmtId="0" fontId="5" fillId="34" borderId="30" xfId="0" applyFont="1" applyFill="1" applyBorder="1" applyAlignment="1" applyProtection="1">
      <alignment horizontal="center" vertical="center" wrapText="1"/>
      <protection locked="0"/>
    </xf>
    <xf numFmtId="0" fontId="5" fillId="34" borderId="27" xfId="0" applyFont="1" applyFill="1" applyBorder="1" applyAlignment="1" applyProtection="1">
      <alignment horizontal="center" vertical="center" wrapText="1"/>
      <protection locked="0"/>
    </xf>
    <xf numFmtId="0" fontId="5" fillId="0" borderId="10" xfId="0" applyFont="1" applyBorder="1" applyAlignment="1" applyProtection="1">
      <alignment horizontal="left" vertical="center"/>
      <protection/>
    </xf>
    <xf numFmtId="0" fontId="57" fillId="34" borderId="19" xfId="0" applyFont="1" applyFill="1" applyBorder="1" applyAlignment="1" applyProtection="1">
      <alignment horizontal="left" vertical="center"/>
      <protection locked="0"/>
    </xf>
    <xf numFmtId="0" fontId="57" fillId="34" borderId="20" xfId="0" applyFont="1" applyFill="1" applyBorder="1" applyAlignment="1" applyProtection="1">
      <alignment horizontal="left" vertical="center"/>
      <protection locked="0"/>
    </xf>
    <xf numFmtId="0" fontId="57" fillId="34" borderId="29" xfId="0" applyFont="1" applyFill="1" applyBorder="1" applyAlignment="1" applyProtection="1">
      <alignment horizontal="left" vertical="center"/>
      <protection locked="0"/>
    </xf>
    <xf numFmtId="0" fontId="57" fillId="34" borderId="27" xfId="0" applyFont="1" applyFill="1" applyBorder="1" applyAlignment="1" applyProtection="1">
      <alignment horizontal="left" vertical="center"/>
      <protection locked="0"/>
    </xf>
    <xf numFmtId="0" fontId="5" fillId="0" borderId="11" xfId="0" applyFont="1" applyBorder="1" applyAlignment="1" applyProtection="1">
      <alignment horizontal="center"/>
      <protection/>
    </xf>
    <xf numFmtId="0" fontId="5" fillId="0" borderId="12" xfId="0" applyFont="1" applyBorder="1" applyAlignment="1" applyProtection="1">
      <alignment horizontal="center"/>
      <protection/>
    </xf>
    <xf numFmtId="0" fontId="5" fillId="0" borderId="13" xfId="0" applyFont="1" applyBorder="1" applyAlignment="1" applyProtection="1">
      <alignment horizontal="center"/>
      <protection/>
    </xf>
    <xf numFmtId="0" fontId="5" fillId="34" borderId="11" xfId="0" applyFont="1" applyFill="1" applyBorder="1" applyAlignment="1" applyProtection="1">
      <alignment horizontal="left" vertical="center"/>
      <protection locked="0"/>
    </xf>
    <xf numFmtId="0" fontId="5" fillId="34" borderId="13" xfId="0" applyFont="1" applyFill="1" applyBorder="1" applyAlignment="1" applyProtection="1">
      <alignment horizontal="left" vertical="center"/>
      <protection locked="0"/>
    </xf>
    <xf numFmtId="0" fontId="5" fillId="34" borderId="19" xfId="0" applyFont="1" applyFill="1" applyBorder="1" applyAlignment="1" applyProtection="1">
      <alignment horizontal="center" wrapText="1"/>
      <protection locked="0"/>
    </xf>
    <xf numFmtId="0" fontId="5" fillId="34" borderId="28" xfId="0" applyFont="1" applyFill="1" applyBorder="1" applyAlignment="1" applyProtection="1">
      <alignment horizontal="center" wrapText="1"/>
      <protection locked="0"/>
    </xf>
    <xf numFmtId="0" fontId="5" fillId="34" borderId="20" xfId="0" applyFont="1" applyFill="1" applyBorder="1" applyAlignment="1" applyProtection="1">
      <alignment horizontal="center" wrapText="1"/>
      <protection locked="0"/>
    </xf>
    <xf numFmtId="0" fontId="5" fillId="34" borderId="29" xfId="0" applyFont="1" applyFill="1" applyBorder="1" applyAlignment="1" applyProtection="1">
      <alignment horizontal="center" wrapText="1"/>
      <protection locked="0"/>
    </xf>
    <xf numFmtId="0" fontId="5" fillId="34" borderId="30" xfId="0" applyFont="1" applyFill="1" applyBorder="1" applyAlignment="1" applyProtection="1">
      <alignment horizontal="center" wrapText="1"/>
      <protection locked="0"/>
    </xf>
    <xf numFmtId="0" fontId="5" fillId="34" borderId="27" xfId="0" applyFont="1" applyFill="1" applyBorder="1" applyAlignment="1" applyProtection="1">
      <alignment horizontal="center" wrapText="1"/>
      <protection locked="0"/>
    </xf>
    <xf numFmtId="4" fontId="5" fillId="0" borderId="11" xfId="0" applyNumberFormat="1" applyFont="1" applyBorder="1" applyAlignment="1" applyProtection="1">
      <alignment horizontal="right" vertical="center"/>
      <protection/>
    </xf>
    <xf numFmtId="4" fontId="5" fillId="0" borderId="13" xfId="0" applyNumberFormat="1" applyFont="1" applyBorder="1" applyAlignment="1" applyProtection="1">
      <alignment horizontal="right" vertical="center"/>
      <protection/>
    </xf>
    <xf numFmtId="4" fontId="5" fillId="0" borderId="10" xfId="0" applyNumberFormat="1" applyFont="1" applyBorder="1" applyAlignment="1" applyProtection="1">
      <alignment horizontal="right" vertical="center"/>
      <protection hidden="1"/>
    </xf>
    <xf numFmtId="2" fontId="5" fillId="33" borderId="19" xfId="0" applyNumberFormat="1" applyFont="1" applyFill="1" applyBorder="1" applyAlignment="1" applyProtection="1">
      <alignment horizontal="justify" vertical="center" wrapText="1"/>
      <protection/>
    </xf>
    <xf numFmtId="2" fontId="5" fillId="33" borderId="28" xfId="0" applyNumberFormat="1" applyFont="1" applyFill="1" applyBorder="1" applyAlignment="1" applyProtection="1">
      <alignment horizontal="justify" vertical="center" wrapText="1"/>
      <protection/>
    </xf>
    <xf numFmtId="2" fontId="5" fillId="33" borderId="20" xfId="0" applyNumberFormat="1" applyFont="1" applyFill="1" applyBorder="1" applyAlignment="1" applyProtection="1">
      <alignment horizontal="justify" vertical="center" wrapText="1"/>
      <protection/>
    </xf>
    <xf numFmtId="2" fontId="5" fillId="33" borderId="29" xfId="0" applyNumberFormat="1" applyFont="1" applyFill="1" applyBorder="1" applyAlignment="1" applyProtection="1">
      <alignment horizontal="justify" vertical="center" wrapText="1"/>
      <protection/>
    </xf>
    <xf numFmtId="2" fontId="5" fillId="33" borderId="30" xfId="0" applyNumberFormat="1" applyFont="1" applyFill="1" applyBorder="1" applyAlignment="1" applyProtection="1">
      <alignment horizontal="justify" vertical="center" wrapText="1"/>
      <protection/>
    </xf>
    <xf numFmtId="2" fontId="5" fillId="33" borderId="27" xfId="0" applyNumberFormat="1" applyFont="1" applyFill="1" applyBorder="1" applyAlignment="1" applyProtection="1">
      <alignment horizontal="justify" vertical="center" wrapText="1"/>
      <protection/>
    </xf>
    <xf numFmtId="0" fontId="5" fillId="0" borderId="19" xfId="0" applyFont="1" applyBorder="1" applyAlignment="1" applyProtection="1">
      <alignment horizontal="left" vertical="center" wrapText="1"/>
      <protection/>
    </xf>
    <xf numFmtId="0" fontId="5" fillId="0" borderId="20" xfId="0" applyFont="1" applyBorder="1" applyAlignment="1" applyProtection="1">
      <alignment horizontal="left" vertical="center" wrapText="1"/>
      <protection/>
    </xf>
    <xf numFmtId="0" fontId="5" fillId="0" borderId="29" xfId="0" applyFont="1" applyBorder="1" applyAlignment="1" applyProtection="1">
      <alignment horizontal="left" vertical="center" wrapText="1"/>
      <protection/>
    </xf>
    <xf numFmtId="0" fontId="5" fillId="0" borderId="27" xfId="0" applyFont="1" applyBorder="1" applyAlignment="1" applyProtection="1">
      <alignment horizontal="left" vertical="center" wrapText="1"/>
      <protection/>
    </xf>
    <xf numFmtId="0" fontId="6" fillId="33" borderId="11" xfId="0" applyFont="1" applyFill="1" applyBorder="1" applyAlignment="1" applyProtection="1">
      <alignment horizontal="center" vertical="center" wrapText="1"/>
      <protection/>
    </xf>
    <xf numFmtId="0" fontId="6" fillId="33" borderId="12" xfId="0" applyFont="1" applyFill="1" applyBorder="1" applyAlignment="1" applyProtection="1">
      <alignment horizontal="center" vertical="center" wrapText="1"/>
      <protection/>
    </xf>
    <xf numFmtId="0" fontId="6" fillId="33" borderId="13" xfId="0" applyFont="1" applyFill="1" applyBorder="1" applyAlignment="1" applyProtection="1">
      <alignment horizontal="center" vertical="center" wrapText="1"/>
      <protection/>
    </xf>
    <xf numFmtId="0" fontId="5" fillId="0" borderId="18" xfId="0" applyFont="1" applyBorder="1" applyAlignment="1" applyProtection="1">
      <alignment horizontal="center" vertical="center" wrapText="1"/>
      <protection/>
    </xf>
    <xf numFmtId="0" fontId="5" fillId="0" borderId="24" xfId="0" applyFont="1" applyBorder="1" applyAlignment="1" applyProtection="1">
      <alignment horizontal="center" vertical="center" wrapText="1"/>
      <protection/>
    </xf>
    <xf numFmtId="0" fontId="5" fillId="0" borderId="19" xfId="0" applyFont="1" applyBorder="1" applyAlignment="1" applyProtection="1">
      <alignment horizontal="center" vertical="center" wrapText="1"/>
      <protection/>
    </xf>
    <xf numFmtId="0" fontId="5" fillId="0" borderId="20" xfId="0" applyFont="1" applyBorder="1" applyAlignment="1" applyProtection="1">
      <alignment horizontal="center" vertical="center" wrapText="1"/>
      <protection/>
    </xf>
    <xf numFmtId="0" fontId="5" fillId="0" borderId="29" xfId="0" applyFont="1" applyBorder="1" applyAlignment="1" applyProtection="1">
      <alignment horizontal="center" vertical="center" wrapText="1"/>
      <protection/>
    </xf>
    <xf numFmtId="0" fontId="5" fillId="0" borderId="27" xfId="0" applyFont="1" applyBorder="1" applyAlignment="1" applyProtection="1">
      <alignment horizontal="center" vertical="center" wrapText="1"/>
      <protection/>
    </xf>
    <xf numFmtId="0" fontId="5" fillId="0" borderId="11" xfId="0" applyFont="1" applyBorder="1" applyAlignment="1" applyProtection="1">
      <alignment horizontal="center" vertical="center" wrapText="1"/>
      <protection/>
    </xf>
    <xf numFmtId="0" fontId="5" fillId="0" borderId="12" xfId="0" applyFont="1" applyBorder="1" applyAlignment="1" applyProtection="1">
      <alignment horizontal="center" vertical="center" wrapText="1"/>
      <protection/>
    </xf>
    <xf numFmtId="0" fontId="5" fillId="0" borderId="13" xfId="0" applyFont="1" applyBorder="1" applyAlignment="1" applyProtection="1">
      <alignment horizontal="center" vertical="center" wrapText="1"/>
      <protection/>
    </xf>
    <xf numFmtId="4" fontId="5" fillId="0" borderId="12" xfId="0" applyNumberFormat="1" applyFont="1" applyBorder="1" applyAlignment="1" applyProtection="1">
      <alignment horizontal="center" vertical="center"/>
      <protection hidden="1"/>
    </xf>
    <xf numFmtId="4" fontId="5" fillId="0" borderId="13" xfId="0" applyNumberFormat="1" applyFont="1" applyBorder="1" applyAlignment="1" applyProtection="1">
      <alignment horizontal="center" vertical="center"/>
      <protection hidden="1"/>
    </xf>
    <xf numFmtId="4" fontId="5" fillId="0" borderId="11" xfId="0" applyNumberFormat="1" applyFont="1" applyBorder="1" applyAlignment="1" applyProtection="1">
      <alignment horizontal="center" vertical="center"/>
      <protection hidden="1"/>
    </xf>
    <xf numFmtId="4" fontId="5" fillId="0" borderId="11" xfId="0" applyNumberFormat="1" applyFont="1" applyBorder="1" applyAlignment="1" applyProtection="1">
      <alignment horizontal="center" vertical="center"/>
      <protection/>
    </xf>
    <xf numFmtId="4" fontId="5" fillId="0" borderId="12" xfId="0" applyNumberFormat="1" applyFont="1" applyBorder="1" applyAlignment="1" applyProtection="1">
      <alignment horizontal="center" vertical="center"/>
      <protection/>
    </xf>
    <xf numFmtId="0" fontId="5" fillId="0" borderId="11" xfId="0" applyFont="1" applyBorder="1" applyAlignment="1" applyProtection="1">
      <alignment horizontal="left" vertical="center"/>
      <protection/>
    </xf>
    <xf numFmtId="0" fontId="5" fillId="0" borderId="13" xfId="0" applyFont="1" applyBorder="1" applyAlignment="1" applyProtection="1">
      <alignment horizontal="left" vertical="center"/>
      <protection/>
    </xf>
    <xf numFmtId="0" fontId="5" fillId="34" borderId="11" xfId="0" applyFont="1" applyFill="1" applyBorder="1" applyAlignment="1" applyProtection="1">
      <alignment horizontal="center" wrapText="1"/>
      <protection locked="0"/>
    </xf>
    <xf numFmtId="0" fontId="5" fillId="34" borderId="12" xfId="0" applyFont="1" applyFill="1" applyBorder="1" applyAlignment="1" applyProtection="1">
      <alignment horizontal="center" wrapText="1"/>
      <protection locked="0"/>
    </xf>
    <xf numFmtId="0" fontId="5" fillId="34" borderId="13" xfId="0" applyFont="1" applyFill="1" applyBorder="1" applyAlignment="1" applyProtection="1">
      <alignment horizontal="center" wrapText="1"/>
      <protection locked="0"/>
    </xf>
    <xf numFmtId="0" fontId="6" fillId="0" borderId="10" xfId="0" applyFont="1" applyBorder="1" applyAlignment="1" applyProtection="1">
      <alignment horizontal="center" vertical="center"/>
      <protection/>
    </xf>
    <xf numFmtId="0" fontId="5" fillId="33" borderId="10" xfId="0" applyFont="1" applyFill="1" applyBorder="1" applyAlignment="1" applyProtection="1">
      <alignment horizontal="center"/>
      <protection hidden="1"/>
    </xf>
    <xf numFmtId="0" fontId="5" fillId="33" borderId="11" xfId="0" applyFont="1" applyFill="1" applyBorder="1" applyAlignment="1" applyProtection="1">
      <alignment horizontal="center" vertical="center"/>
      <protection hidden="1"/>
    </xf>
    <xf numFmtId="0" fontId="5" fillId="33" borderId="13" xfId="0" applyFont="1" applyFill="1" applyBorder="1" applyAlignment="1" applyProtection="1">
      <alignment horizontal="center" vertical="center"/>
      <protection hidden="1"/>
    </xf>
    <xf numFmtId="0" fontId="39" fillId="0" borderId="0" xfId="0" applyFont="1" applyAlignment="1">
      <alignment horizontal="left"/>
    </xf>
    <xf numFmtId="0" fontId="39" fillId="0" borderId="0" xfId="0" applyFont="1" applyAlignment="1">
      <alignment horizontal="justify" vertical="justify" wrapText="1"/>
    </xf>
    <xf numFmtId="0" fontId="39" fillId="0" borderId="0" xfId="0" applyFont="1" applyAlignment="1">
      <alignment horizontal="center" vertical="center"/>
    </xf>
    <xf numFmtId="0" fontId="39" fillId="0" borderId="0" xfId="0" applyFont="1" applyAlignment="1">
      <alignment horizontal="center"/>
    </xf>
    <xf numFmtId="0" fontId="62" fillId="33" borderId="13" xfId="0" applyFont="1" applyFill="1" applyBorder="1" applyAlignment="1">
      <alignment horizontal="center" vertical="center" wrapText="1"/>
    </xf>
    <xf numFmtId="0" fontId="62" fillId="33" borderId="10" xfId="0" applyFont="1" applyFill="1" applyBorder="1" applyAlignment="1">
      <alignment horizontal="center" vertical="center" wrapText="1"/>
    </xf>
    <xf numFmtId="0" fontId="0" fillId="0" borderId="0" xfId="0" applyAlignment="1">
      <alignment horizontal="center"/>
    </xf>
    <xf numFmtId="0" fontId="54" fillId="0" borderId="0" xfId="0" applyFont="1" applyAlignment="1">
      <alignment horizontal="left" vertical="center"/>
    </xf>
    <xf numFmtId="14" fontId="39" fillId="0" borderId="0" xfId="0" applyNumberFormat="1" applyFont="1" applyAlignment="1">
      <alignment horizontal="center" vertical="center"/>
    </xf>
    <xf numFmtId="0" fontId="39" fillId="0" borderId="0" xfId="0" applyFont="1" applyBorder="1" applyAlignment="1">
      <alignment horizontal="justify" vertical="center"/>
    </xf>
    <xf numFmtId="0" fontId="39" fillId="0" borderId="0" xfId="0" applyFont="1" applyAlignment="1">
      <alignment horizontal="left" vertical="center"/>
    </xf>
    <xf numFmtId="0" fontId="54" fillId="0" borderId="0" xfId="0" applyFont="1" applyAlignment="1">
      <alignment horizontal="center" vertical="center"/>
    </xf>
    <xf numFmtId="0" fontId="60" fillId="0" borderId="0" xfId="0" applyFont="1" applyAlignment="1">
      <alignment horizontal="center" vertical="center"/>
    </xf>
    <xf numFmtId="0" fontId="5" fillId="0" borderId="0" xfId="0" applyFont="1" applyAlignment="1">
      <alignment horizontal="center"/>
    </xf>
    <xf numFmtId="0" fontId="2" fillId="0" borderId="14" xfId="0" applyFont="1" applyBorder="1" applyAlignment="1">
      <alignment horizontal="justify" vertical="justify" wrapText="1"/>
    </xf>
    <xf numFmtId="0" fontId="0" fillId="0" borderId="25" xfId="0" applyBorder="1" applyAlignment="1">
      <alignment horizontal="justify" vertical="justify"/>
    </xf>
    <xf numFmtId="0" fontId="0" fillId="0" borderId="15" xfId="0" applyBorder="1" applyAlignment="1">
      <alignment horizontal="justify" vertical="justify"/>
    </xf>
    <xf numFmtId="0" fontId="0" fillId="0" borderId="16" xfId="0" applyBorder="1" applyAlignment="1">
      <alignment horizontal="justify" vertical="justify"/>
    </xf>
    <xf numFmtId="0" fontId="0" fillId="0" borderId="0" xfId="0" applyBorder="1" applyAlignment="1">
      <alignment horizontal="justify" vertical="justify"/>
    </xf>
    <xf numFmtId="0" fontId="0" fillId="0" borderId="17" xfId="0" applyBorder="1" applyAlignment="1">
      <alignment horizontal="justify" vertical="justify"/>
    </xf>
    <xf numFmtId="0" fontId="5" fillId="0" borderId="0" xfId="0" applyFont="1" applyBorder="1" applyAlignment="1">
      <alignment horizontal="center"/>
    </xf>
    <xf numFmtId="0" fontId="5" fillId="0" borderId="17" xfId="0" applyFont="1" applyBorder="1" applyAlignment="1">
      <alignment horizontal="center"/>
    </xf>
    <xf numFmtId="0" fontId="2" fillId="0" borderId="16" xfId="0" applyFont="1" applyBorder="1" applyAlignment="1">
      <alignment horizontal="justify" vertical="justify"/>
    </xf>
    <xf numFmtId="0" fontId="2" fillId="0" borderId="16" xfId="0" applyFont="1" applyBorder="1" applyAlignment="1">
      <alignment horizontal="left"/>
    </xf>
    <xf numFmtId="0" fontId="0" fillId="0" borderId="0" xfId="0" applyBorder="1" applyAlignment="1">
      <alignment horizontal="left"/>
    </xf>
    <xf numFmtId="0" fontId="0" fillId="0" borderId="17" xfId="0" applyBorder="1" applyAlignment="1">
      <alignment horizontal="left"/>
    </xf>
    <xf numFmtId="0" fontId="5" fillId="0" borderId="10" xfId="0" applyFont="1" applyBorder="1" applyAlignment="1">
      <alignment horizontal="left"/>
    </xf>
    <xf numFmtId="0" fontId="2" fillId="0" borderId="10" xfId="0" applyFont="1" applyBorder="1" applyAlignment="1">
      <alignment horizontal="left"/>
    </xf>
    <xf numFmtId="0" fontId="0" fillId="0" borderId="10" xfId="0" applyBorder="1" applyAlignment="1">
      <alignment horizontal="left"/>
    </xf>
    <xf numFmtId="0" fontId="5" fillId="0" borderId="18" xfId="0" applyFont="1" applyBorder="1" applyAlignment="1">
      <alignment horizontal="left"/>
    </xf>
    <xf numFmtId="0" fontId="2" fillId="0" borderId="18" xfId="0" applyFont="1" applyBorder="1" applyAlignment="1">
      <alignment horizontal="left" vertical="justify" wrapText="1"/>
    </xf>
    <xf numFmtId="0" fontId="0" fillId="0" borderId="18" xfId="0" applyBorder="1" applyAlignment="1">
      <alignment horizontal="left" vertical="justify" wrapText="1"/>
    </xf>
    <xf numFmtId="0" fontId="0" fillId="0" borderId="10" xfId="0" applyBorder="1" applyAlignment="1">
      <alignment horizontal="center"/>
    </xf>
    <xf numFmtId="0" fontId="2" fillId="0" borderId="10" xfId="0" applyFont="1" applyBorder="1" applyAlignment="1">
      <alignment horizontal="center"/>
    </xf>
    <xf numFmtId="0" fontId="12" fillId="0" borderId="0" xfId="0" applyFont="1" applyAlignment="1">
      <alignment horizontal="center" vertical="center"/>
    </xf>
    <xf numFmtId="0" fontId="12" fillId="0" borderId="0" xfId="0" applyFont="1" applyAlignment="1">
      <alignment horizontal="center"/>
    </xf>
    <xf numFmtId="0" fontId="5" fillId="0" borderId="10" xfId="0" applyFont="1" applyBorder="1" applyAlignment="1">
      <alignment horizontal="center" vertical="center"/>
    </xf>
    <xf numFmtId="0" fontId="58" fillId="0" borderId="0" xfId="0" applyFont="1" applyAlignment="1">
      <alignment horizontal="justify" vertical="top"/>
    </xf>
    <xf numFmtId="0" fontId="63" fillId="0" borderId="0" xfId="0" applyFont="1" applyAlignment="1">
      <alignment horizontal="center" vertical="top"/>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3.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4.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5.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6.v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B2:N62"/>
  <sheetViews>
    <sheetView view="pageBreakPreview" zoomScaleNormal="70" zoomScaleSheetLayoutView="100" zoomScalePageLayoutView="0" workbookViewId="0" topLeftCell="A46">
      <selection activeCell="G14" sqref="G14:I14"/>
    </sheetView>
  </sheetViews>
  <sheetFormatPr defaultColWidth="9.140625" defaultRowHeight="15"/>
  <cols>
    <col min="1" max="1" width="2.28125" style="14" customWidth="1"/>
    <col min="2" max="2" width="2.00390625" style="14" customWidth="1"/>
    <col min="3" max="3" width="25.7109375" style="14" customWidth="1"/>
    <col min="4" max="4" width="19.28125" style="14" customWidth="1"/>
    <col min="5" max="5" width="19.421875" style="14" customWidth="1"/>
    <col min="6" max="6" width="25.00390625" style="14" customWidth="1"/>
    <col min="7" max="7" width="3.57421875" style="14" customWidth="1"/>
    <col min="8" max="8" width="5.140625" style="14" customWidth="1"/>
    <col min="9" max="9" width="25.140625" style="14" customWidth="1"/>
    <col min="10" max="10" width="1.421875" style="14" customWidth="1"/>
    <col min="11" max="11" width="2.28125" style="14" customWidth="1"/>
    <col min="12" max="16384" width="9.140625" style="14" customWidth="1"/>
  </cols>
  <sheetData>
    <row r="1" ht="13.5" thickBot="1"/>
    <row r="2" spans="2:10" ht="15" customHeight="1">
      <c r="B2" s="124" t="s">
        <v>0</v>
      </c>
      <c r="C2" s="125"/>
      <c r="D2" s="125"/>
      <c r="E2" s="125"/>
      <c r="F2" s="125"/>
      <c r="G2" s="125"/>
      <c r="H2" s="125"/>
      <c r="I2" s="125"/>
      <c r="J2" s="126"/>
    </row>
    <row r="3" spans="2:10" ht="15.75" customHeight="1" thickBot="1">
      <c r="B3" s="129" t="s">
        <v>50</v>
      </c>
      <c r="C3" s="130"/>
      <c r="D3" s="130"/>
      <c r="E3" s="130"/>
      <c r="F3" s="130"/>
      <c r="G3" s="130"/>
      <c r="H3" s="130"/>
      <c r="I3" s="130"/>
      <c r="J3" s="131"/>
    </row>
    <row r="4" spans="2:10" ht="7.5" customHeight="1">
      <c r="B4" s="15"/>
      <c r="C4" s="145"/>
      <c r="D4" s="145"/>
      <c r="E4" s="145"/>
      <c r="F4" s="145"/>
      <c r="G4" s="145"/>
      <c r="H4" s="145"/>
      <c r="I4" s="145"/>
      <c r="J4" s="16"/>
    </row>
    <row r="5" spans="2:10" ht="12.75">
      <c r="B5" s="17"/>
      <c r="C5" s="149" t="s">
        <v>1</v>
      </c>
      <c r="D5" s="18"/>
      <c r="E5" s="19"/>
      <c r="F5" s="4" t="s">
        <v>2</v>
      </c>
      <c r="G5" s="146" t="s">
        <v>3</v>
      </c>
      <c r="H5" s="147"/>
      <c r="I5" s="148"/>
      <c r="J5" s="20"/>
    </row>
    <row r="6" spans="2:10" ht="12.75">
      <c r="B6" s="17"/>
      <c r="C6" s="150"/>
      <c r="D6" s="9"/>
      <c r="E6" s="10"/>
      <c r="F6" s="4" t="s">
        <v>5</v>
      </c>
      <c r="G6" s="114">
        <v>7</v>
      </c>
      <c r="H6" s="115"/>
      <c r="I6" s="116"/>
      <c r="J6" s="20"/>
    </row>
    <row r="7" spans="2:10" ht="12.75">
      <c r="B7" s="17"/>
      <c r="C7" s="3" t="s">
        <v>4</v>
      </c>
      <c r="D7" s="117"/>
      <c r="E7" s="118"/>
      <c r="F7" s="11" t="s">
        <v>54</v>
      </c>
      <c r="G7" s="119" t="str">
        <f>IF((G6&gt;=5)*AND(G6&lt;10),"Yararlanıyor.","Yararlanmıyor.")</f>
        <v>Yararlanıyor.</v>
      </c>
      <c r="H7" s="120"/>
      <c r="I7" s="121"/>
      <c r="J7" s="20"/>
    </row>
    <row r="8" spans="2:10" ht="12.75">
      <c r="B8" s="17"/>
      <c r="C8" s="3" t="s">
        <v>6</v>
      </c>
      <c r="D8" s="113"/>
      <c r="E8" s="113"/>
      <c r="F8" s="4" t="s">
        <v>53</v>
      </c>
      <c r="G8" s="122">
        <v>41765</v>
      </c>
      <c r="H8" s="123"/>
      <c r="I8" s="123"/>
      <c r="J8" s="20"/>
    </row>
    <row r="9" spans="2:10" ht="12.75">
      <c r="B9" s="17"/>
      <c r="C9" s="3" t="s">
        <v>7</v>
      </c>
      <c r="D9" s="113"/>
      <c r="E9" s="113"/>
      <c r="F9" s="3" t="s">
        <v>60</v>
      </c>
      <c r="G9" s="113">
        <v>30</v>
      </c>
      <c r="H9" s="113"/>
      <c r="I9" s="113"/>
      <c r="J9" s="20"/>
    </row>
    <row r="10" spans="2:10" ht="12.75">
      <c r="B10" s="17"/>
      <c r="C10" s="3" t="s">
        <v>8</v>
      </c>
      <c r="D10" s="117">
        <v>30</v>
      </c>
      <c r="E10" s="118"/>
      <c r="F10" s="3" t="s">
        <v>9</v>
      </c>
      <c r="G10" s="123">
        <v>22</v>
      </c>
      <c r="H10" s="123"/>
      <c r="I10" s="123"/>
      <c r="J10" s="20"/>
    </row>
    <row r="11" spans="2:10" ht="12.75">
      <c r="B11" s="17"/>
      <c r="C11" s="3" t="s">
        <v>10</v>
      </c>
      <c r="D11" s="105" t="s">
        <v>189</v>
      </c>
      <c r="E11" s="106"/>
      <c r="F11" s="156" t="s">
        <v>175</v>
      </c>
      <c r="G11" s="158"/>
      <c r="H11" s="159"/>
      <c r="I11" s="160"/>
      <c r="J11" s="20"/>
    </row>
    <row r="12" spans="2:10" ht="18">
      <c r="B12" s="17"/>
      <c r="C12" s="3" t="s">
        <v>11</v>
      </c>
      <c r="D12" s="111">
        <f>(I54+H55)</f>
        <v>2355.39</v>
      </c>
      <c r="E12" s="112"/>
      <c r="F12" s="157"/>
      <c r="G12" s="161"/>
      <c r="H12" s="162"/>
      <c r="I12" s="163"/>
      <c r="J12" s="20"/>
    </row>
    <row r="13" spans="2:10" ht="21" customHeight="1">
      <c r="B13" s="17"/>
      <c r="C13" s="3" t="s">
        <v>12</v>
      </c>
      <c r="D13" s="105" t="s">
        <v>190</v>
      </c>
      <c r="E13" s="106"/>
      <c r="F13" s="151" t="s">
        <v>52</v>
      </c>
      <c r="G13" s="153" t="s">
        <v>191</v>
      </c>
      <c r="H13" s="154"/>
      <c r="I13" s="155"/>
      <c r="J13" s="20"/>
    </row>
    <row r="14" spans="2:10" ht="15.75" customHeight="1">
      <c r="B14" s="17"/>
      <c r="C14" s="3" t="s">
        <v>13</v>
      </c>
      <c r="D14" s="105" t="s">
        <v>190</v>
      </c>
      <c r="E14" s="106"/>
      <c r="F14" s="152"/>
      <c r="G14" s="105"/>
      <c r="H14" s="107"/>
      <c r="I14" s="106"/>
      <c r="J14" s="20"/>
    </row>
    <row r="15" spans="2:10" ht="9" customHeight="1">
      <c r="B15" s="17"/>
      <c r="C15" s="128"/>
      <c r="D15" s="128"/>
      <c r="E15" s="128"/>
      <c r="F15" s="128"/>
      <c r="G15" s="128"/>
      <c r="H15" s="128"/>
      <c r="I15" s="128"/>
      <c r="J15" s="20"/>
    </row>
    <row r="16" spans="2:10" ht="12.75">
      <c r="B16" s="17"/>
      <c r="C16" s="104" t="s">
        <v>14</v>
      </c>
      <c r="D16" s="104"/>
      <c r="E16" s="104"/>
      <c r="F16" s="104"/>
      <c r="G16" s="104"/>
      <c r="H16" s="104"/>
      <c r="I16" s="104"/>
      <c r="J16" s="20"/>
    </row>
    <row r="17" spans="2:10" ht="38.25" customHeight="1">
      <c r="B17" s="17"/>
      <c r="C17" s="21" t="s">
        <v>15</v>
      </c>
      <c r="D17" s="108" t="s">
        <v>16</v>
      </c>
      <c r="E17" s="108"/>
      <c r="F17" s="108" t="s">
        <v>17</v>
      </c>
      <c r="G17" s="108"/>
      <c r="H17" s="108" t="s">
        <v>18</v>
      </c>
      <c r="I17" s="108"/>
      <c r="J17" s="20"/>
    </row>
    <row r="18" spans="2:12" ht="12.75">
      <c r="B18" s="17"/>
      <c r="C18" s="4" t="s">
        <v>19</v>
      </c>
      <c r="D18" s="102">
        <v>115.5</v>
      </c>
      <c r="E18" s="103"/>
      <c r="F18" s="22">
        <f>ROUND(D18/D10*G10,2)</f>
        <v>84.7</v>
      </c>
      <c r="G18" s="23"/>
      <c r="H18" s="24"/>
      <c r="I18" s="25">
        <f>D18-F18</f>
        <v>30.8</v>
      </c>
      <c r="J18" s="20"/>
      <c r="L18" s="1"/>
    </row>
    <row r="19" spans="2:12" ht="12.75">
      <c r="B19" s="17"/>
      <c r="C19" s="3" t="s">
        <v>20</v>
      </c>
      <c r="D19" s="102">
        <v>1205.27</v>
      </c>
      <c r="E19" s="103"/>
      <c r="F19" s="22">
        <f>ROUND(D19/D10*G10,2)</f>
        <v>883.86</v>
      </c>
      <c r="G19" s="23"/>
      <c r="H19" s="24"/>
      <c r="I19" s="25">
        <f>D19-F19</f>
        <v>321.41</v>
      </c>
      <c r="J19" s="20"/>
      <c r="L19" s="1"/>
    </row>
    <row r="20" spans="2:10" ht="12.75">
      <c r="B20" s="17"/>
      <c r="C20" s="3" t="s">
        <v>21</v>
      </c>
      <c r="D20" s="102">
        <v>33.88</v>
      </c>
      <c r="E20" s="103"/>
      <c r="F20" s="22">
        <f>ROUND(D20/D10*G10,2)</f>
        <v>24.85</v>
      </c>
      <c r="G20" s="23"/>
      <c r="H20" s="24"/>
      <c r="I20" s="25">
        <f aca="true" t="shared" si="0" ref="I20:I35">D20-F20</f>
        <v>9.03</v>
      </c>
      <c r="J20" s="20"/>
    </row>
    <row r="21" spans="2:10" ht="12.75">
      <c r="B21" s="17"/>
      <c r="C21" s="3" t="s">
        <v>22</v>
      </c>
      <c r="D21" s="102">
        <v>492.79</v>
      </c>
      <c r="E21" s="103"/>
      <c r="F21" s="22">
        <f>ROUND(D21/D10*G10,2)</f>
        <v>361.38</v>
      </c>
      <c r="G21" s="23"/>
      <c r="H21" s="24"/>
      <c r="I21" s="25">
        <f t="shared" si="0"/>
        <v>131.41</v>
      </c>
      <c r="J21" s="20"/>
    </row>
    <row r="22" spans="2:10" ht="12.75">
      <c r="B22" s="17"/>
      <c r="C22" s="3" t="s">
        <v>23</v>
      </c>
      <c r="D22" s="102">
        <v>0</v>
      </c>
      <c r="E22" s="103"/>
      <c r="F22" s="22">
        <f>ROUND(D22/D10*G10,2)</f>
        <v>0</v>
      </c>
      <c r="G22" s="23"/>
      <c r="H22" s="24"/>
      <c r="I22" s="25">
        <f t="shared" si="0"/>
        <v>0</v>
      </c>
      <c r="J22" s="20"/>
    </row>
    <row r="23" spans="2:10" ht="12.75">
      <c r="B23" s="17"/>
      <c r="C23" s="3" t="s">
        <v>24</v>
      </c>
      <c r="D23" s="102">
        <v>45</v>
      </c>
      <c r="E23" s="103"/>
      <c r="F23" s="22">
        <f>(D23)</f>
        <v>45</v>
      </c>
      <c r="G23" s="23"/>
      <c r="H23" s="24"/>
      <c r="I23" s="25">
        <f t="shared" si="0"/>
        <v>0</v>
      </c>
      <c r="J23" s="20"/>
    </row>
    <row r="24" spans="2:10" ht="12.75">
      <c r="B24" s="17"/>
      <c r="C24" s="3" t="s">
        <v>25</v>
      </c>
      <c r="D24" s="102">
        <v>279.81</v>
      </c>
      <c r="E24" s="103"/>
      <c r="F24" s="22">
        <f>D24</f>
        <v>279.81</v>
      </c>
      <c r="G24" s="23"/>
      <c r="H24" s="24"/>
      <c r="I24" s="25">
        <f t="shared" si="0"/>
        <v>0</v>
      </c>
      <c r="J24" s="20"/>
    </row>
    <row r="25" spans="2:10" ht="12.75">
      <c r="B25" s="17"/>
      <c r="C25" s="3" t="s">
        <v>26</v>
      </c>
      <c r="D25" s="102">
        <v>461.99</v>
      </c>
      <c r="E25" s="103"/>
      <c r="F25" s="22">
        <f>ROUND(D25/D10*G10,2)</f>
        <v>338.79</v>
      </c>
      <c r="G25" s="23"/>
      <c r="H25" s="24"/>
      <c r="I25" s="25">
        <f t="shared" si="0"/>
        <v>123.2</v>
      </c>
      <c r="J25" s="20"/>
    </row>
    <row r="26" spans="2:10" ht="12.75">
      <c r="B26" s="17"/>
      <c r="C26" s="3" t="s">
        <v>27</v>
      </c>
      <c r="D26" s="102">
        <v>0</v>
      </c>
      <c r="E26" s="103"/>
      <c r="F26" s="22">
        <f>ROUND(D26/D10*G10,2)</f>
        <v>0</v>
      </c>
      <c r="G26" s="23"/>
      <c r="H26" s="24"/>
      <c r="I26" s="25">
        <f t="shared" si="0"/>
        <v>0</v>
      </c>
      <c r="J26" s="20"/>
    </row>
    <row r="27" spans="2:10" ht="12.75">
      <c r="B27" s="17"/>
      <c r="C27" s="3" t="s">
        <v>28</v>
      </c>
      <c r="D27" s="102">
        <v>0</v>
      </c>
      <c r="E27" s="103"/>
      <c r="F27" s="22">
        <f>ROUND(D27/D10*G10,2)</f>
        <v>0</v>
      </c>
      <c r="G27" s="23"/>
      <c r="H27" s="24"/>
      <c r="I27" s="25">
        <f t="shared" si="0"/>
        <v>0</v>
      </c>
      <c r="J27" s="20"/>
    </row>
    <row r="28" spans="2:10" ht="12.75">
      <c r="B28" s="17"/>
      <c r="C28" s="3" t="s">
        <v>29</v>
      </c>
      <c r="D28" s="102">
        <v>923.98</v>
      </c>
      <c r="E28" s="103"/>
      <c r="F28" s="22">
        <f>ROUND(D28/D10*G10,2)</f>
        <v>677.59</v>
      </c>
      <c r="G28" s="23"/>
      <c r="H28" s="24"/>
      <c r="I28" s="25">
        <f t="shared" si="0"/>
        <v>246.39</v>
      </c>
      <c r="J28" s="20"/>
    </row>
    <row r="29" spans="2:10" ht="12.75">
      <c r="B29" s="17"/>
      <c r="C29" s="3" t="s">
        <v>55</v>
      </c>
      <c r="D29" s="102">
        <v>121.66</v>
      </c>
      <c r="E29" s="103"/>
      <c r="F29" s="22">
        <f>ROUND(D29/D10*G10,2)</f>
        <v>89.22</v>
      </c>
      <c r="G29" s="23"/>
      <c r="H29" s="24"/>
      <c r="I29" s="25">
        <f t="shared" si="0"/>
        <v>32.44</v>
      </c>
      <c r="J29" s="20"/>
    </row>
    <row r="30" spans="2:10" ht="12.75">
      <c r="B30" s="17"/>
      <c r="C30" s="3" t="s">
        <v>30</v>
      </c>
      <c r="D30" s="102">
        <v>512.04</v>
      </c>
      <c r="E30" s="103"/>
      <c r="F30" s="22">
        <f>ROUND(D30/D10*G10,2)</f>
        <v>375.5</v>
      </c>
      <c r="G30" s="23"/>
      <c r="H30" s="24"/>
      <c r="I30" s="25">
        <f t="shared" si="0"/>
        <v>136.54</v>
      </c>
      <c r="J30" s="20"/>
    </row>
    <row r="31" spans="2:11" ht="12.75">
      <c r="B31" s="17"/>
      <c r="C31" s="3" t="s">
        <v>31</v>
      </c>
      <c r="D31" s="102">
        <v>60.96</v>
      </c>
      <c r="E31" s="103"/>
      <c r="F31" s="22">
        <f>ROUND(D31/D10*G10,2)</f>
        <v>44.7</v>
      </c>
      <c r="G31" s="23"/>
      <c r="H31" s="24"/>
      <c r="I31" s="25">
        <f t="shared" si="0"/>
        <v>16.26</v>
      </c>
      <c r="J31" s="20"/>
      <c r="K31" s="26"/>
    </row>
    <row r="32" spans="2:10" ht="12.75">
      <c r="B32" s="17"/>
      <c r="C32" s="3" t="s">
        <v>51</v>
      </c>
      <c r="D32" s="102">
        <v>547.46</v>
      </c>
      <c r="E32" s="103"/>
      <c r="F32" s="22">
        <f>(D32)</f>
        <v>547.46</v>
      </c>
      <c r="G32" s="23"/>
      <c r="H32" s="24"/>
      <c r="I32" s="27">
        <f t="shared" si="0"/>
        <v>0</v>
      </c>
      <c r="J32" s="20"/>
    </row>
    <row r="33" spans="2:10" ht="12.75">
      <c r="B33" s="17"/>
      <c r="C33" s="3" t="s">
        <v>32</v>
      </c>
      <c r="D33" s="102">
        <v>1792.13</v>
      </c>
      <c r="E33" s="103"/>
      <c r="F33" s="22">
        <f>ROUND(D33/D10*G10,2)</f>
        <v>1314.23</v>
      </c>
      <c r="G33" s="23"/>
      <c r="H33" s="24"/>
      <c r="I33" s="25">
        <f t="shared" si="0"/>
        <v>477.9</v>
      </c>
      <c r="J33" s="20"/>
    </row>
    <row r="34" spans="2:10" ht="12.75">
      <c r="B34" s="17"/>
      <c r="C34" s="3" t="s">
        <v>57</v>
      </c>
      <c r="D34" s="102">
        <v>700</v>
      </c>
      <c r="E34" s="103"/>
      <c r="F34" s="22">
        <f>ROUND(D34/D10*G10,2)</f>
        <v>513.33</v>
      </c>
      <c r="G34" s="23"/>
      <c r="H34" s="24"/>
      <c r="I34" s="25">
        <f t="shared" si="0"/>
        <v>186.67</v>
      </c>
      <c r="J34" s="20"/>
    </row>
    <row r="35" spans="2:10" ht="12.75">
      <c r="B35" s="17"/>
      <c r="C35" s="3" t="s">
        <v>58</v>
      </c>
      <c r="D35" s="102">
        <v>100</v>
      </c>
      <c r="E35" s="103"/>
      <c r="F35" s="22">
        <f>ROUND(D35/D10*G10,2)</f>
        <v>73.33</v>
      </c>
      <c r="G35" s="23"/>
      <c r="H35" s="24"/>
      <c r="I35" s="25">
        <f t="shared" si="0"/>
        <v>26.67</v>
      </c>
      <c r="J35" s="20"/>
    </row>
    <row r="36" spans="2:10" ht="15" customHeight="1">
      <c r="B36" s="17"/>
      <c r="C36" s="28" t="s">
        <v>33</v>
      </c>
      <c r="D36" s="100">
        <f>SUM(D18:E35)</f>
        <v>7392.47</v>
      </c>
      <c r="E36" s="101"/>
      <c r="F36" s="22">
        <f>SUM(F18:F35)</f>
        <v>5653.75</v>
      </c>
      <c r="G36" s="29"/>
      <c r="H36" s="30"/>
      <c r="I36" s="25">
        <f>SUM(I18:I35)</f>
        <v>1738.72</v>
      </c>
      <c r="J36" s="20"/>
    </row>
    <row r="37" spans="2:14" ht="9.75" customHeight="1">
      <c r="B37" s="17"/>
      <c r="C37" s="110"/>
      <c r="D37" s="110"/>
      <c r="E37" s="110"/>
      <c r="F37" s="110"/>
      <c r="G37" s="110"/>
      <c r="H37" s="110"/>
      <c r="I37" s="110"/>
      <c r="J37" s="20"/>
      <c r="N37" s="1"/>
    </row>
    <row r="38" spans="2:14" ht="12.75">
      <c r="B38" s="17"/>
      <c r="C38" s="104" t="s">
        <v>34</v>
      </c>
      <c r="D38" s="104"/>
      <c r="E38" s="104"/>
      <c r="F38" s="104"/>
      <c r="G38" s="104"/>
      <c r="H38" s="104"/>
      <c r="I38" s="104"/>
      <c r="J38" s="20"/>
      <c r="N38" s="31"/>
    </row>
    <row r="39" spans="2:10" ht="27" customHeight="1">
      <c r="B39" s="17"/>
      <c r="C39" s="21" t="s">
        <v>15</v>
      </c>
      <c r="D39" s="108" t="s">
        <v>35</v>
      </c>
      <c r="E39" s="108"/>
      <c r="F39" s="108" t="s">
        <v>36</v>
      </c>
      <c r="G39" s="108"/>
      <c r="H39" s="108" t="s">
        <v>18</v>
      </c>
      <c r="I39" s="108"/>
      <c r="J39" s="20"/>
    </row>
    <row r="40" spans="2:10" ht="12.75">
      <c r="B40" s="17"/>
      <c r="C40" s="3" t="s">
        <v>37</v>
      </c>
      <c r="D40" s="102">
        <v>632.82</v>
      </c>
      <c r="E40" s="103"/>
      <c r="F40" s="22"/>
      <c r="G40" s="25"/>
      <c r="H40" s="22"/>
      <c r="I40" s="25">
        <f>D40-F40</f>
        <v>632.82</v>
      </c>
      <c r="J40" s="20"/>
    </row>
    <row r="41" spans="2:10" ht="12.75">
      <c r="B41" s="17"/>
      <c r="C41" s="3" t="s">
        <v>38</v>
      </c>
      <c r="D41" s="102">
        <v>379.69</v>
      </c>
      <c r="E41" s="103"/>
      <c r="F41" s="22"/>
      <c r="G41" s="25"/>
      <c r="H41" s="22"/>
      <c r="I41" s="25"/>
      <c r="J41" s="20"/>
    </row>
    <row r="42" spans="2:10" ht="18.75" customHeight="1">
      <c r="B42" s="17"/>
      <c r="C42" s="28" t="s">
        <v>33</v>
      </c>
      <c r="D42" s="100">
        <f>SUM(D40:D41)</f>
        <v>1012.51</v>
      </c>
      <c r="E42" s="101"/>
      <c r="F42" s="22">
        <f>SUM(F40:F41)</f>
        <v>0</v>
      </c>
      <c r="G42" s="29"/>
      <c r="H42" s="32"/>
      <c r="I42" s="25">
        <f>SUM(I40:I41)</f>
        <v>632.82</v>
      </c>
      <c r="J42" s="20"/>
    </row>
    <row r="43" spans="2:10" ht="27.75" customHeight="1">
      <c r="B43" s="17"/>
      <c r="C43" s="28" t="s">
        <v>39</v>
      </c>
      <c r="D43" s="109">
        <f>(D36+D42)</f>
        <v>8404.98</v>
      </c>
      <c r="E43" s="109"/>
      <c r="F43" s="33"/>
      <c r="G43" s="34"/>
      <c r="H43" s="34"/>
      <c r="I43" s="33"/>
      <c r="J43" s="20"/>
    </row>
    <row r="44" spans="2:10" ht="12.75">
      <c r="B44" s="17"/>
      <c r="C44" s="104" t="s">
        <v>40</v>
      </c>
      <c r="D44" s="104"/>
      <c r="E44" s="104"/>
      <c r="F44" s="104"/>
      <c r="G44" s="104"/>
      <c r="H44" s="104"/>
      <c r="I44" s="104"/>
      <c r="J44" s="20"/>
    </row>
    <row r="45" spans="2:10" ht="25.5">
      <c r="B45" s="17"/>
      <c r="C45" s="21" t="s">
        <v>15</v>
      </c>
      <c r="D45" s="108" t="s">
        <v>41</v>
      </c>
      <c r="E45" s="108"/>
      <c r="F45" s="108" t="s">
        <v>42</v>
      </c>
      <c r="G45" s="108"/>
      <c r="H45" s="108" t="s">
        <v>18</v>
      </c>
      <c r="I45" s="108"/>
      <c r="J45" s="20"/>
    </row>
    <row r="46" spans="2:10" ht="12.75">
      <c r="B46" s="17"/>
      <c r="C46" s="3" t="s">
        <v>43</v>
      </c>
      <c r="D46" s="102">
        <v>82.88</v>
      </c>
      <c r="E46" s="103"/>
      <c r="F46" s="22">
        <f>ROUND(D46/D10*G10,2)</f>
        <v>60.78</v>
      </c>
      <c r="G46" s="29"/>
      <c r="H46" s="32"/>
      <c r="I46" s="25">
        <f>(D46-F46)</f>
        <v>22.1</v>
      </c>
      <c r="J46" s="20"/>
    </row>
    <row r="47" spans="2:10" ht="12.75">
      <c r="B47" s="17"/>
      <c r="C47" s="3" t="s">
        <v>44</v>
      </c>
      <c r="D47" s="102">
        <v>47.57</v>
      </c>
      <c r="E47" s="103"/>
      <c r="F47" s="22">
        <f>ROUND((D47-(D32*0.00759))/D10*G10+(D32*0.00759),2)</f>
        <v>35.99</v>
      </c>
      <c r="G47" s="29"/>
      <c r="H47" s="32"/>
      <c r="I47" s="25">
        <f>(D47-F47)</f>
        <v>11.58</v>
      </c>
      <c r="J47" s="20"/>
    </row>
    <row r="48" spans="2:10" ht="12.75">
      <c r="B48" s="17"/>
      <c r="C48" s="3" t="s">
        <v>59</v>
      </c>
      <c r="D48" s="102">
        <v>100</v>
      </c>
      <c r="E48" s="103"/>
      <c r="F48" s="22">
        <f>D48</f>
        <v>100</v>
      </c>
      <c r="G48" s="29"/>
      <c r="H48" s="32"/>
      <c r="I48" s="25">
        <f>(D48-F48)</f>
        <v>0</v>
      </c>
      <c r="J48" s="20"/>
    </row>
    <row r="49" spans="2:10" ht="12.75">
      <c r="B49" s="17"/>
      <c r="C49" s="35" t="s">
        <v>33</v>
      </c>
      <c r="D49" s="100">
        <f>SUM(D46:D48)</f>
        <v>230.45</v>
      </c>
      <c r="E49" s="101"/>
      <c r="F49" s="36">
        <f>SUM(F46:F48)</f>
        <v>196.77</v>
      </c>
      <c r="G49" s="37"/>
      <c r="H49" s="38"/>
      <c r="I49" s="39">
        <f>SUM(I46:I48)</f>
        <v>33.68</v>
      </c>
      <c r="J49" s="20"/>
    </row>
    <row r="50" spans="2:10" ht="12.75">
      <c r="B50" s="17"/>
      <c r="C50" s="40"/>
      <c r="D50" s="41"/>
      <c r="E50" s="42"/>
      <c r="F50" s="41"/>
      <c r="G50" s="42"/>
      <c r="H50" s="43"/>
      <c r="I50" s="44"/>
      <c r="J50" s="20"/>
    </row>
    <row r="51" spans="2:10" ht="7.5" customHeight="1">
      <c r="B51" s="17"/>
      <c r="C51" s="138"/>
      <c r="D51" s="138"/>
      <c r="E51" s="138"/>
      <c r="F51" s="138"/>
      <c r="G51" s="34"/>
      <c r="H51" s="46"/>
      <c r="I51" s="33"/>
      <c r="J51" s="20"/>
    </row>
    <row r="52" spans="2:10" ht="12.75">
      <c r="B52" s="17"/>
      <c r="C52" s="139" t="s">
        <v>61</v>
      </c>
      <c r="D52" s="140"/>
      <c r="E52" s="140"/>
      <c r="F52" s="22">
        <f>IF(G6&gt;=10,I36,IF(G6&lt;5,I36,I36+I42))</f>
        <v>2371.54</v>
      </c>
      <c r="G52" s="47"/>
      <c r="H52" s="22"/>
      <c r="I52" s="25">
        <f>SUM(I53:I54)</f>
        <v>2371.54</v>
      </c>
      <c r="J52" s="20"/>
    </row>
    <row r="53" spans="2:10" ht="15.75" customHeight="1">
      <c r="B53" s="17"/>
      <c r="C53" s="132" t="s">
        <v>63</v>
      </c>
      <c r="D53" s="133"/>
      <c r="E53" s="133"/>
      <c r="F53" s="5"/>
      <c r="G53" s="7"/>
      <c r="H53" s="5"/>
      <c r="I53" s="25">
        <f>I49</f>
        <v>33.68</v>
      </c>
      <c r="J53" s="20"/>
    </row>
    <row r="54" spans="2:10" ht="12.75">
      <c r="B54" s="17"/>
      <c r="C54" s="132" t="s">
        <v>64</v>
      </c>
      <c r="D54" s="133"/>
      <c r="E54" s="133"/>
      <c r="F54" s="5"/>
      <c r="G54" s="7"/>
      <c r="H54" s="5"/>
      <c r="I54" s="25">
        <f>IF(G6&gt;=10,I36-I49,IF(G6&lt;5,I36-I49,I36+I42-I49))</f>
        <v>2337.86</v>
      </c>
      <c r="J54" s="48"/>
    </row>
    <row r="55" spans="2:10" ht="12.75">
      <c r="B55" s="17"/>
      <c r="C55" s="132" t="s">
        <v>65</v>
      </c>
      <c r="D55" s="133"/>
      <c r="E55" s="136"/>
      <c r="F55" s="5"/>
      <c r="G55" s="7"/>
      <c r="H55" s="134">
        <f>(I54*9/36000*G9)</f>
        <v>17.53</v>
      </c>
      <c r="I55" s="135"/>
      <c r="J55" s="48"/>
    </row>
    <row r="56" spans="2:10" ht="126" customHeight="1">
      <c r="B56" s="17"/>
      <c r="C56" s="141" t="s">
        <v>45</v>
      </c>
      <c r="D56" s="142"/>
      <c r="E56" s="142"/>
      <c r="F56" s="142"/>
      <c r="G56" s="142"/>
      <c r="H56" s="142"/>
      <c r="I56" s="143"/>
      <c r="J56" s="48"/>
    </row>
    <row r="57" spans="2:10" ht="23.25" customHeight="1">
      <c r="B57" s="17"/>
      <c r="C57" s="49"/>
      <c r="D57" s="110" t="s">
        <v>56</v>
      </c>
      <c r="E57" s="110"/>
      <c r="F57" s="49"/>
      <c r="G57" s="144" t="s">
        <v>46</v>
      </c>
      <c r="H57" s="144"/>
      <c r="I57" s="144"/>
      <c r="J57" s="20"/>
    </row>
    <row r="58" spans="2:10" ht="23.25" customHeight="1">
      <c r="B58" s="17"/>
      <c r="C58" s="49"/>
      <c r="D58" s="8"/>
      <c r="E58" s="8"/>
      <c r="F58" s="49"/>
      <c r="G58" s="12"/>
      <c r="H58" s="12"/>
      <c r="I58" s="12"/>
      <c r="J58" s="20"/>
    </row>
    <row r="59" spans="2:10" ht="23.25" customHeight="1">
      <c r="B59" s="17"/>
      <c r="C59" s="2" t="s">
        <v>47</v>
      </c>
      <c r="D59" s="127"/>
      <c r="E59" s="127"/>
      <c r="F59" s="49"/>
      <c r="G59" s="127"/>
      <c r="H59" s="127"/>
      <c r="I59" s="127"/>
      <c r="J59" s="20"/>
    </row>
    <row r="60" spans="2:10" ht="23.25" customHeight="1">
      <c r="B60" s="17"/>
      <c r="C60" s="2" t="s">
        <v>48</v>
      </c>
      <c r="D60" s="127"/>
      <c r="E60" s="127"/>
      <c r="F60" s="13"/>
      <c r="G60" s="127"/>
      <c r="H60" s="127"/>
      <c r="I60" s="127"/>
      <c r="J60" s="20"/>
    </row>
    <row r="61" spans="2:10" ht="21.75" customHeight="1">
      <c r="B61" s="17"/>
      <c r="C61" s="2" t="s">
        <v>49</v>
      </c>
      <c r="D61" s="127"/>
      <c r="E61" s="127"/>
      <c r="F61" s="13"/>
      <c r="G61" s="127"/>
      <c r="H61" s="127"/>
      <c r="I61" s="127"/>
      <c r="J61" s="20"/>
    </row>
    <row r="62" spans="2:10" ht="24.75" customHeight="1" thickBot="1">
      <c r="B62" s="50"/>
      <c r="C62" s="51"/>
      <c r="D62" s="137"/>
      <c r="E62" s="137"/>
      <c r="F62" s="51"/>
      <c r="G62" s="137"/>
      <c r="H62" s="137"/>
      <c r="I62" s="137"/>
      <c r="J62" s="52"/>
    </row>
  </sheetData>
  <sheetProtection selectLockedCells="1"/>
  <mergeCells count="81">
    <mergeCell ref="C4:I4"/>
    <mergeCell ref="G5:I5"/>
    <mergeCell ref="C5:C6"/>
    <mergeCell ref="D9:E9"/>
    <mergeCell ref="G9:I9"/>
    <mergeCell ref="D13:E13"/>
    <mergeCell ref="F13:F14"/>
    <mergeCell ref="G13:I13"/>
    <mergeCell ref="F11:F12"/>
    <mergeCell ref="G11:I12"/>
    <mergeCell ref="C16:I16"/>
    <mergeCell ref="D62:E62"/>
    <mergeCell ref="G62:I62"/>
    <mergeCell ref="C51:F51"/>
    <mergeCell ref="C52:E52"/>
    <mergeCell ref="C56:I56"/>
    <mergeCell ref="D57:E57"/>
    <mergeCell ref="G57:I57"/>
    <mergeCell ref="D59:E59"/>
    <mergeCell ref="G59:I59"/>
    <mergeCell ref="G60:I60"/>
    <mergeCell ref="C54:E54"/>
    <mergeCell ref="C53:E53"/>
    <mergeCell ref="D61:E61"/>
    <mergeCell ref="G61:I61"/>
    <mergeCell ref="H55:I55"/>
    <mergeCell ref="C55:E55"/>
    <mergeCell ref="B2:J2"/>
    <mergeCell ref="D60:E60"/>
    <mergeCell ref="D45:E45"/>
    <mergeCell ref="F45:G45"/>
    <mergeCell ref="H45:I45"/>
    <mergeCell ref="C15:I15"/>
    <mergeCell ref="F17:G17"/>
    <mergeCell ref="H17:I17"/>
    <mergeCell ref="B3:J3"/>
    <mergeCell ref="D11:E11"/>
    <mergeCell ref="D12:E12"/>
    <mergeCell ref="D8:E8"/>
    <mergeCell ref="G6:I6"/>
    <mergeCell ref="D7:E7"/>
    <mergeCell ref="G7:I7"/>
    <mergeCell ref="G8:I8"/>
    <mergeCell ref="D10:E10"/>
    <mergeCell ref="G10:I10"/>
    <mergeCell ref="D39:E39"/>
    <mergeCell ref="F39:G39"/>
    <mergeCell ref="H39:I39"/>
    <mergeCell ref="C37:I37"/>
    <mergeCell ref="D20:E20"/>
    <mergeCell ref="D19:E19"/>
    <mergeCell ref="C38:I38"/>
    <mergeCell ref="D33:E33"/>
    <mergeCell ref="D32:E32"/>
    <mergeCell ref="D35:E35"/>
    <mergeCell ref="D18:E18"/>
    <mergeCell ref="D24:E24"/>
    <mergeCell ref="D26:E26"/>
    <mergeCell ref="D23:E23"/>
    <mergeCell ref="D22:E22"/>
    <mergeCell ref="D21:E21"/>
    <mergeCell ref="D14:E14"/>
    <mergeCell ref="G14:I14"/>
    <mergeCell ref="D17:E17"/>
    <mergeCell ref="D27:E27"/>
    <mergeCell ref="D43:E43"/>
    <mergeCell ref="D42:E42"/>
    <mergeCell ref="D41:E41"/>
    <mergeCell ref="D40:E40"/>
    <mergeCell ref="D25:E25"/>
    <mergeCell ref="D36:E36"/>
    <mergeCell ref="D49:E49"/>
    <mergeCell ref="D47:E47"/>
    <mergeCell ref="D46:E46"/>
    <mergeCell ref="D48:E48"/>
    <mergeCell ref="D29:E29"/>
    <mergeCell ref="D28:E28"/>
    <mergeCell ref="C44:I44"/>
    <mergeCell ref="D31:E31"/>
    <mergeCell ref="D30:E30"/>
    <mergeCell ref="D34:E34"/>
  </mergeCells>
  <printOptions horizontalCentered="1" verticalCentered="1"/>
  <pageMargins left="0" right="0" top="0" bottom="0" header="0" footer="0"/>
  <pageSetup fitToHeight="1" fitToWidth="1" horizontalDpi="600" verticalDpi="600" orientation="portrait" paperSize="9" scale="75"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B2:N63"/>
  <sheetViews>
    <sheetView view="pageBreakPreview" zoomScaleNormal="40" zoomScaleSheetLayoutView="100" zoomScalePageLayoutView="0" workbookViewId="0" topLeftCell="A42">
      <selection activeCell="D23" sqref="D23:E23"/>
    </sheetView>
  </sheetViews>
  <sheetFormatPr defaultColWidth="9.140625" defaultRowHeight="15"/>
  <cols>
    <col min="1" max="1" width="2.28125" style="14" customWidth="1"/>
    <col min="2" max="2" width="2.00390625" style="14" customWidth="1"/>
    <col min="3" max="3" width="25.7109375" style="14" customWidth="1"/>
    <col min="4" max="4" width="18.8515625" style="14" customWidth="1"/>
    <col min="5" max="5" width="19.57421875" style="14" customWidth="1"/>
    <col min="6" max="6" width="25.8515625" style="14" customWidth="1"/>
    <col min="7" max="7" width="4.140625" style="14" customWidth="1"/>
    <col min="8" max="8" width="5.140625" style="14" customWidth="1"/>
    <col min="9" max="9" width="25.140625" style="14" customWidth="1"/>
    <col min="10" max="10" width="1.421875" style="14" customWidth="1"/>
    <col min="11" max="11" width="2.28125" style="14" customWidth="1"/>
    <col min="12" max="16384" width="9.140625" style="14" customWidth="1"/>
  </cols>
  <sheetData>
    <row r="1" ht="13.5" thickBot="1"/>
    <row r="2" spans="2:10" ht="15" customHeight="1">
      <c r="B2" s="124" t="s">
        <v>0</v>
      </c>
      <c r="C2" s="125"/>
      <c r="D2" s="125"/>
      <c r="E2" s="125"/>
      <c r="F2" s="125"/>
      <c r="G2" s="125"/>
      <c r="H2" s="125"/>
      <c r="I2" s="125"/>
      <c r="J2" s="126"/>
    </row>
    <row r="3" spans="2:10" ht="15.75" customHeight="1" thickBot="1">
      <c r="B3" s="129" t="s">
        <v>66</v>
      </c>
      <c r="C3" s="130"/>
      <c r="D3" s="130"/>
      <c r="E3" s="130"/>
      <c r="F3" s="130"/>
      <c r="G3" s="130"/>
      <c r="H3" s="130"/>
      <c r="I3" s="130"/>
      <c r="J3" s="131"/>
    </row>
    <row r="4" spans="2:10" ht="7.5" customHeight="1">
      <c r="B4" s="15"/>
      <c r="C4" s="145"/>
      <c r="D4" s="145"/>
      <c r="E4" s="145"/>
      <c r="F4" s="145"/>
      <c r="G4" s="145"/>
      <c r="H4" s="145"/>
      <c r="I4" s="145"/>
      <c r="J4" s="16"/>
    </row>
    <row r="5" spans="2:10" ht="15.75" customHeight="1">
      <c r="B5" s="17"/>
      <c r="C5" s="164" t="s">
        <v>1</v>
      </c>
      <c r="D5" s="165"/>
      <c r="E5" s="166"/>
      <c r="F5" s="4" t="s">
        <v>2</v>
      </c>
      <c r="G5" s="169" t="s">
        <v>67</v>
      </c>
      <c r="H5" s="170"/>
      <c r="I5" s="171"/>
      <c r="J5" s="20"/>
    </row>
    <row r="6" spans="2:10" ht="12.75">
      <c r="B6" s="17"/>
      <c r="C6" s="164"/>
      <c r="D6" s="167"/>
      <c r="E6" s="168"/>
      <c r="F6" s="4" t="s">
        <v>5</v>
      </c>
      <c r="G6" s="114">
        <v>5</v>
      </c>
      <c r="H6" s="115"/>
      <c r="I6" s="116"/>
      <c r="J6" s="20"/>
    </row>
    <row r="7" spans="2:10" ht="12.75">
      <c r="B7" s="17"/>
      <c r="C7" s="3" t="s">
        <v>4</v>
      </c>
      <c r="D7" s="172"/>
      <c r="E7" s="173"/>
      <c r="F7" s="4" t="s">
        <v>68</v>
      </c>
      <c r="G7" s="119" t="str">
        <f>IF((G6&gt;=5)*AND(G6&lt;10),"Yararlanıyor.","Yararlanmıyor.")</f>
        <v>Yararlanıyor.</v>
      </c>
      <c r="H7" s="120"/>
      <c r="I7" s="121"/>
      <c r="J7" s="20"/>
    </row>
    <row r="8" spans="2:10" ht="12.75">
      <c r="B8" s="17"/>
      <c r="C8" s="3" t="s">
        <v>6</v>
      </c>
      <c r="D8" s="113"/>
      <c r="E8" s="113"/>
      <c r="F8" s="4" t="s">
        <v>53</v>
      </c>
      <c r="G8" s="122">
        <v>41765</v>
      </c>
      <c r="H8" s="123"/>
      <c r="I8" s="123"/>
      <c r="J8" s="20"/>
    </row>
    <row r="9" spans="2:10" ht="12.75">
      <c r="B9" s="17"/>
      <c r="C9" s="3" t="s">
        <v>7</v>
      </c>
      <c r="D9" s="113"/>
      <c r="E9" s="113"/>
      <c r="F9" s="3" t="s">
        <v>60</v>
      </c>
      <c r="G9" s="113">
        <v>0</v>
      </c>
      <c r="H9" s="113"/>
      <c r="I9" s="113"/>
      <c r="J9" s="20"/>
    </row>
    <row r="10" spans="2:10" ht="12.75">
      <c r="B10" s="17"/>
      <c r="C10" s="3" t="s">
        <v>8</v>
      </c>
      <c r="D10" s="117">
        <v>30</v>
      </c>
      <c r="E10" s="118"/>
      <c r="F10" s="3" t="s">
        <v>9</v>
      </c>
      <c r="G10" s="123">
        <v>0</v>
      </c>
      <c r="H10" s="123"/>
      <c r="I10" s="123"/>
      <c r="J10" s="20"/>
    </row>
    <row r="11" spans="2:10" ht="12.75">
      <c r="B11" s="17"/>
      <c r="C11" s="3" t="s">
        <v>10</v>
      </c>
      <c r="D11" s="105" t="s">
        <v>85</v>
      </c>
      <c r="E11" s="106"/>
      <c r="F11" s="156" t="s">
        <v>175</v>
      </c>
      <c r="G11" s="174"/>
      <c r="H11" s="175"/>
      <c r="I11" s="176"/>
      <c r="J11" s="20"/>
    </row>
    <row r="12" spans="2:10" ht="18">
      <c r="B12" s="17"/>
      <c r="C12" s="3" t="s">
        <v>11</v>
      </c>
      <c r="D12" s="111">
        <f>(I54+H55)</f>
        <v>6730.2</v>
      </c>
      <c r="E12" s="112"/>
      <c r="F12" s="157"/>
      <c r="G12" s="177"/>
      <c r="H12" s="178"/>
      <c r="I12" s="179"/>
      <c r="J12" s="20"/>
    </row>
    <row r="13" spans="2:10" ht="21" customHeight="1">
      <c r="B13" s="17"/>
      <c r="C13" s="3" t="s">
        <v>12</v>
      </c>
      <c r="D13" s="105" t="s">
        <v>190</v>
      </c>
      <c r="E13" s="106"/>
      <c r="F13" s="151" t="s">
        <v>52</v>
      </c>
      <c r="G13" s="153" t="s">
        <v>191</v>
      </c>
      <c r="H13" s="154"/>
      <c r="I13" s="155"/>
      <c r="J13" s="20"/>
    </row>
    <row r="14" spans="2:10" ht="15.75" customHeight="1">
      <c r="B14" s="17"/>
      <c r="C14" s="3" t="s">
        <v>13</v>
      </c>
      <c r="D14" s="105" t="s">
        <v>190</v>
      </c>
      <c r="E14" s="106"/>
      <c r="F14" s="152"/>
      <c r="G14" s="105"/>
      <c r="H14" s="107"/>
      <c r="I14" s="106"/>
      <c r="J14" s="20"/>
    </row>
    <row r="15" spans="2:10" ht="9" customHeight="1">
      <c r="B15" s="17"/>
      <c r="C15" s="128"/>
      <c r="D15" s="128"/>
      <c r="E15" s="128"/>
      <c r="F15" s="128"/>
      <c r="G15" s="128"/>
      <c r="H15" s="128"/>
      <c r="I15" s="128"/>
      <c r="J15" s="20"/>
    </row>
    <row r="16" spans="2:10" ht="12.75">
      <c r="B16" s="17"/>
      <c r="C16" s="104" t="s">
        <v>14</v>
      </c>
      <c r="D16" s="104"/>
      <c r="E16" s="104"/>
      <c r="F16" s="104"/>
      <c r="G16" s="104"/>
      <c r="H16" s="104"/>
      <c r="I16" s="104"/>
      <c r="J16" s="20"/>
    </row>
    <row r="17" spans="2:10" ht="38.25" customHeight="1">
      <c r="B17" s="17"/>
      <c r="C17" s="21" t="s">
        <v>15</v>
      </c>
      <c r="D17" s="108" t="s">
        <v>16</v>
      </c>
      <c r="E17" s="108"/>
      <c r="F17" s="108" t="s">
        <v>17</v>
      </c>
      <c r="G17" s="108"/>
      <c r="H17" s="108" t="s">
        <v>18</v>
      </c>
      <c r="I17" s="108"/>
      <c r="J17" s="20"/>
    </row>
    <row r="18" spans="2:12" ht="12.75">
      <c r="B18" s="17"/>
      <c r="C18" s="4" t="s">
        <v>19</v>
      </c>
      <c r="D18" s="102">
        <v>115.5</v>
      </c>
      <c r="E18" s="103"/>
      <c r="F18" s="22">
        <f>ROUND(D18/D10*G10,2)</f>
        <v>0</v>
      </c>
      <c r="G18" s="23"/>
      <c r="H18" s="24"/>
      <c r="I18" s="25">
        <f>D18-F18</f>
        <v>115.5</v>
      </c>
      <c r="J18" s="20"/>
      <c r="L18" s="1"/>
    </row>
    <row r="19" spans="2:12" ht="12.75">
      <c r="B19" s="17"/>
      <c r="C19" s="3" t="s">
        <v>20</v>
      </c>
      <c r="D19" s="102">
        <v>1205.27</v>
      </c>
      <c r="E19" s="103"/>
      <c r="F19" s="22">
        <f>ROUND(D19/D10*G10,2)</f>
        <v>0</v>
      </c>
      <c r="G19" s="23"/>
      <c r="H19" s="24"/>
      <c r="I19" s="25">
        <f>D19-F19</f>
        <v>1205.27</v>
      </c>
      <c r="J19" s="20"/>
      <c r="L19" s="1"/>
    </row>
    <row r="20" spans="2:10" ht="12.75">
      <c r="B20" s="17"/>
      <c r="C20" s="3" t="s">
        <v>21</v>
      </c>
      <c r="D20" s="102">
        <v>33.88</v>
      </c>
      <c r="E20" s="103"/>
      <c r="F20" s="22">
        <f>ROUND(D20/D10*G10,2)</f>
        <v>0</v>
      </c>
      <c r="G20" s="23"/>
      <c r="H20" s="24"/>
      <c r="I20" s="25">
        <f aca="true" t="shared" si="0" ref="I20:I35">D20-F20</f>
        <v>33.88</v>
      </c>
      <c r="J20" s="20"/>
    </row>
    <row r="21" spans="2:10" ht="12.75">
      <c r="B21" s="17"/>
      <c r="C21" s="3" t="s">
        <v>22</v>
      </c>
      <c r="D21" s="102">
        <v>169.4</v>
      </c>
      <c r="E21" s="103"/>
      <c r="F21" s="22">
        <f>ROUND(D21/D10*G10,2)</f>
        <v>0</v>
      </c>
      <c r="G21" s="23"/>
      <c r="H21" s="24"/>
      <c r="I21" s="25">
        <f t="shared" si="0"/>
        <v>169.4</v>
      </c>
      <c r="J21" s="20"/>
    </row>
    <row r="22" spans="2:10" ht="12.75">
      <c r="B22" s="17"/>
      <c r="C22" s="3" t="s">
        <v>23</v>
      </c>
      <c r="D22" s="102">
        <v>0</v>
      </c>
      <c r="E22" s="103"/>
      <c r="F22" s="22">
        <f>ROUND(D22/D10*G10,2)</f>
        <v>0</v>
      </c>
      <c r="G22" s="23"/>
      <c r="H22" s="24"/>
      <c r="I22" s="25">
        <f t="shared" si="0"/>
        <v>0</v>
      </c>
      <c r="J22" s="20"/>
    </row>
    <row r="23" spans="2:10" ht="12.75">
      <c r="B23" s="17"/>
      <c r="C23" s="3" t="s">
        <v>24</v>
      </c>
      <c r="D23" s="102">
        <v>45</v>
      </c>
      <c r="E23" s="103"/>
      <c r="F23" s="22">
        <f>(D23)</f>
        <v>45</v>
      </c>
      <c r="G23" s="23"/>
      <c r="H23" s="24"/>
      <c r="I23" s="25">
        <f t="shared" si="0"/>
        <v>0</v>
      </c>
      <c r="J23" s="20"/>
    </row>
    <row r="24" spans="2:10" ht="12.75">
      <c r="B24" s="17"/>
      <c r="C24" s="3" t="s">
        <v>25</v>
      </c>
      <c r="D24" s="102">
        <v>279.81</v>
      </c>
      <c r="E24" s="103"/>
      <c r="F24" s="22">
        <f>D24</f>
        <v>279.81</v>
      </c>
      <c r="G24" s="23"/>
      <c r="H24" s="24"/>
      <c r="I24" s="25">
        <f t="shared" si="0"/>
        <v>0</v>
      </c>
      <c r="J24" s="20"/>
    </row>
    <row r="25" spans="2:10" ht="12.75">
      <c r="B25" s="17"/>
      <c r="C25" s="3" t="s">
        <v>26</v>
      </c>
      <c r="D25" s="102">
        <v>461.99</v>
      </c>
      <c r="E25" s="103"/>
      <c r="F25" s="22">
        <f>ROUND(D25/D10*G10,2)</f>
        <v>0</v>
      </c>
      <c r="G25" s="23"/>
      <c r="H25" s="24"/>
      <c r="I25" s="25">
        <f t="shared" si="0"/>
        <v>461.99</v>
      </c>
      <c r="J25" s="20"/>
    </row>
    <row r="26" spans="2:10" ht="12.75">
      <c r="B26" s="17"/>
      <c r="C26" s="3" t="s">
        <v>27</v>
      </c>
      <c r="D26" s="102">
        <v>0</v>
      </c>
      <c r="E26" s="103"/>
      <c r="F26" s="22">
        <f>ROUND(D26/D10*G10,2)</f>
        <v>0</v>
      </c>
      <c r="G26" s="23"/>
      <c r="H26" s="24"/>
      <c r="I26" s="25">
        <f t="shared" si="0"/>
        <v>0</v>
      </c>
      <c r="J26" s="20"/>
    </row>
    <row r="27" spans="2:10" ht="12.75">
      <c r="B27" s="17"/>
      <c r="C27" s="3" t="s">
        <v>28</v>
      </c>
      <c r="D27" s="102">
        <v>26.86</v>
      </c>
      <c r="E27" s="103"/>
      <c r="F27" s="22">
        <f>ROUND(D27/D10*G10,2)</f>
        <v>0</v>
      </c>
      <c r="G27" s="23"/>
      <c r="H27" s="24"/>
      <c r="I27" s="25">
        <f t="shared" si="0"/>
        <v>26.86</v>
      </c>
      <c r="J27" s="20"/>
    </row>
    <row r="28" spans="2:10" ht="12.75">
      <c r="B28" s="17"/>
      <c r="C28" s="3" t="s">
        <v>29</v>
      </c>
      <c r="D28" s="102">
        <v>923.98</v>
      </c>
      <c r="E28" s="103"/>
      <c r="F28" s="22">
        <f>ROUND(D28/D10*G10,2)</f>
        <v>0</v>
      </c>
      <c r="G28" s="23"/>
      <c r="H28" s="24"/>
      <c r="I28" s="25">
        <f t="shared" si="0"/>
        <v>923.98</v>
      </c>
      <c r="J28" s="20"/>
    </row>
    <row r="29" spans="2:10" ht="12.75">
      <c r="B29" s="17"/>
      <c r="C29" s="3" t="s">
        <v>55</v>
      </c>
      <c r="D29" s="102">
        <v>121.66</v>
      </c>
      <c r="E29" s="103"/>
      <c r="F29" s="22">
        <f>ROUND(D29/D10*G10,2)</f>
        <v>0</v>
      </c>
      <c r="G29" s="23"/>
      <c r="H29" s="24"/>
      <c r="I29" s="25">
        <f t="shared" si="0"/>
        <v>121.66</v>
      </c>
      <c r="J29" s="20"/>
    </row>
    <row r="30" spans="2:10" ht="12.75">
      <c r="B30" s="17"/>
      <c r="C30" s="3" t="s">
        <v>30</v>
      </c>
      <c r="D30" s="102">
        <v>512.04</v>
      </c>
      <c r="E30" s="103"/>
      <c r="F30" s="22">
        <f>ROUND(D30/D10*G10,2)</f>
        <v>0</v>
      </c>
      <c r="G30" s="23"/>
      <c r="H30" s="24"/>
      <c r="I30" s="25">
        <f t="shared" si="0"/>
        <v>512.04</v>
      </c>
      <c r="J30" s="20"/>
    </row>
    <row r="31" spans="2:11" ht="12.75">
      <c r="B31" s="17"/>
      <c r="C31" s="3" t="s">
        <v>31</v>
      </c>
      <c r="D31" s="102">
        <v>60.96</v>
      </c>
      <c r="E31" s="103"/>
      <c r="F31" s="22">
        <f>ROUND(D31/D10*G10,2)</f>
        <v>0</v>
      </c>
      <c r="G31" s="23"/>
      <c r="H31" s="24"/>
      <c r="I31" s="25">
        <f t="shared" si="0"/>
        <v>60.96</v>
      </c>
      <c r="J31" s="20"/>
      <c r="K31" s="26"/>
    </row>
    <row r="32" spans="2:10" ht="12.75">
      <c r="B32" s="17"/>
      <c r="C32" s="3" t="s">
        <v>51</v>
      </c>
      <c r="D32" s="102">
        <v>547.46</v>
      </c>
      <c r="E32" s="103"/>
      <c r="F32" s="22">
        <f>(D32)</f>
        <v>547.46</v>
      </c>
      <c r="G32" s="23"/>
      <c r="H32" s="24"/>
      <c r="I32" s="27">
        <f t="shared" si="0"/>
        <v>0</v>
      </c>
      <c r="J32" s="20"/>
    </row>
    <row r="33" spans="2:10" ht="12.75">
      <c r="B33" s="17"/>
      <c r="C33" s="3" t="s">
        <v>32</v>
      </c>
      <c r="D33" s="102">
        <v>1792.13</v>
      </c>
      <c r="E33" s="103"/>
      <c r="F33" s="22">
        <f>ROUND(D33/D10*G10,2)</f>
        <v>0</v>
      </c>
      <c r="G33" s="23"/>
      <c r="H33" s="24"/>
      <c r="I33" s="25">
        <f t="shared" si="0"/>
        <v>1792.13</v>
      </c>
      <c r="J33" s="20"/>
    </row>
    <row r="34" spans="2:10" ht="12.75">
      <c r="B34" s="17"/>
      <c r="C34" s="3" t="s">
        <v>57</v>
      </c>
      <c r="D34" s="102">
        <v>700</v>
      </c>
      <c r="E34" s="103"/>
      <c r="F34" s="22">
        <f>ROUND(D34/D10*G10,2)</f>
        <v>0</v>
      </c>
      <c r="G34" s="23"/>
      <c r="H34" s="24"/>
      <c r="I34" s="25">
        <f t="shared" si="0"/>
        <v>700</v>
      </c>
      <c r="J34" s="20"/>
    </row>
    <row r="35" spans="2:10" ht="12.75">
      <c r="B35" s="17"/>
      <c r="C35" s="3" t="s">
        <v>58</v>
      </c>
      <c r="D35" s="102">
        <v>100</v>
      </c>
      <c r="E35" s="103"/>
      <c r="F35" s="22">
        <f>ROUND(D35/D10*G10,2)</f>
        <v>0</v>
      </c>
      <c r="G35" s="23"/>
      <c r="H35" s="24"/>
      <c r="I35" s="25">
        <f t="shared" si="0"/>
        <v>100</v>
      </c>
      <c r="J35" s="20"/>
    </row>
    <row r="36" spans="2:10" ht="15" customHeight="1">
      <c r="B36" s="17"/>
      <c r="C36" s="28" t="s">
        <v>33</v>
      </c>
      <c r="D36" s="180">
        <f>SUM(D18:D35)</f>
        <v>7095.94</v>
      </c>
      <c r="E36" s="181"/>
      <c r="F36" s="22">
        <f>SUM(F18:F35)</f>
        <v>872.27</v>
      </c>
      <c r="G36" s="29"/>
      <c r="H36" s="30"/>
      <c r="I36" s="25">
        <f>SUM(I18:I35)</f>
        <v>6223.67</v>
      </c>
      <c r="J36" s="20"/>
    </row>
    <row r="37" spans="2:14" ht="9.75" customHeight="1">
      <c r="B37" s="17"/>
      <c r="C37" s="110"/>
      <c r="D37" s="110"/>
      <c r="E37" s="110"/>
      <c r="F37" s="110"/>
      <c r="G37" s="110"/>
      <c r="H37" s="110"/>
      <c r="I37" s="110"/>
      <c r="J37" s="20"/>
      <c r="N37" s="1"/>
    </row>
    <row r="38" spans="2:14" ht="12.75">
      <c r="B38" s="17"/>
      <c r="C38" s="104" t="s">
        <v>34</v>
      </c>
      <c r="D38" s="104"/>
      <c r="E38" s="104"/>
      <c r="F38" s="104"/>
      <c r="G38" s="104"/>
      <c r="H38" s="104"/>
      <c r="I38" s="104"/>
      <c r="J38" s="20"/>
      <c r="N38" s="31"/>
    </row>
    <row r="39" spans="2:10" ht="27" customHeight="1">
      <c r="B39" s="17"/>
      <c r="C39" s="21" t="s">
        <v>15</v>
      </c>
      <c r="D39" s="108" t="s">
        <v>35</v>
      </c>
      <c r="E39" s="108"/>
      <c r="F39" s="108" t="s">
        <v>36</v>
      </c>
      <c r="G39" s="108"/>
      <c r="H39" s="108" t="s">
        <v>18</v>
      </c>
      <c r="I39" s="108"/>
      <c r="J39" s="20"/>
    </row>
    <row r="40" spans="2:10" ht="12.75">
      <c r="B40" s="17"/>
      <c r="C40" s="3" t="s">
        <v>37</v>
      </c>
      <c r="D40" s="102">
        <v>632.82</v>
      </c>
      <c r="E40" s="103"/>
      <c r="F40" s="22">
        <v>0</v>
      </c>
      <c r="G40" s="25"/>
      <c r="H40" s="22"/>
      <c r="I40" s="25">
        <f>D40-F40</f>
        <v>632.82</v>
      </c>
      <c r="J40" s="20"/>
    </row>
    <row r="41" spans="2:10" ht="12.75">
      <c r="B41" s="17"/>
      <c r="C41" s="3" t="s">
        <v>38</v>
      </c>
      <c r="D41" s="102">
        <v>379.69</v>
      </c>
      <c r="E41" s="103"/>
      <c r="F41" s="22"/>
      <c r="G41" s="25"/>
      <c r="H41" s="22"/>
      <c r="I41" s="25"/>
      <c r="J41" s="20"/>
    </row>
    <row r="42" spans="2:10" ht="18.75" customHeight="1">
      <c r="B42" s="17"/>
      <c r="C42" s="28" t="s">
        <v>33</v>
      </c>
      <c r="D42" s="182">
        <f>SUM(D40:D41)</f>
        <v>1012.51</v>
      </c>
      <c r="E42" s="182"/>
      <c r="F42" s="47">
        <f>SUM(F40:F41)</f>
        <v>0</v>
      </c>
      <c r="G42" s="29"/>
      <c r="H42" s="32"/>
      <c r="I42" s="25">
        <f>SUM(I40:I41)</f>
        <v>632.82</v>
      </c>
      <c r="J42" s="20"/>
    </row>
    <row r="43" spans="2:10" ht="27.75" customHeight="1">
      <c r="B43" s="17"/>
      <c r="C43" s="28" t="s">
        <v>39</v>
      </c>
      <c r="D43" s="109">
        <f>(D36+D42)</f>
        <v>8108.45</v>
      </c>
      <c r="E43" s="109"/>
      <c r="F43" s="33"/>
      <c r="G43" s="34"/>
      <c r="H43" s="34"/>
      <c r="I43" s="33"/>
      <c r="J43" s="20"/>
    </row>
    <row r="44" spans="2:10" ht="12.75">
      <c r="B44" s="17"/>
      <c r="C44" s="104" t="s">
        <v>40</v>
      </c>
      <c r="D44" s="104"/>
      <c r="E44" s="104"/>
      <c r="F44" s="104"/>
      <c r="G44" s="104"/>
      <c r="H44" s="104"/>
      <c r="I44" s="104"/>
      <c r="J44" s="20"/>
    </row>
    <row r="45" spans="2:10" ht="25.5">
      <c r="B45" s="17"/>
      <c r="C45" s="21" t="s">
        <v>15</v>
      </c>
      <c r="D45" s="108" t="s">
        <v>41</v>
      </c>
      <c r="E45" s="108"/>
      <c r="F45" s="108" t="s">
        <v>42</v>
      </c>
      <c r="G45" s="108"/>
      <c r="H45" s="108" t="s">
        <v>18</v>
      </c>
      <c r="I45" s="108"/>
      <c r="J45" s="20"/>
    </row>
    <row r="46" spans="2:10" ht="12.75">
      <c r="B46" s="17"/>
      <c r="C46" s="3" t="s">
        <v>43</v>
      </c>
      <c r="D46" s="102">
        <v>82.88</v>
      </c>
      <c r="E46" s="103"/>
      <c r="F46" s="22">
        <f>ROUND(D46/D10*G10,2)</f>
        <v>0</v>
      </c>
      <c r="G46" s="29"/>
      <c r="H46" s="32"/>
      <c r="I46" s="25">
        <f>(D46-F46)</f>
        <v>82.88</v>
      </c>
      <c r="J46" s="20"/>
    </row>
    <row r="47" spans="2:10" ht="12.75">
      <c r="B47" s="17"/>
      <c r="C47" s="3" t="s">
        <v>44</v>
      </c>
      <c r="D47" s="102">
        <v>47.57</v>
      </c>
      <c r="E47" s="103"/>
      <c r="F47" s="22">
        <f>ROUND((D47-(D32*0.00759))/D10*G10+(D32*0.00759),2)</f>
        <v>4.16</v>
      </c>
      <c r="G47" s="29"/>
      <c r="H47" s="32"/>
      <c r="I47" s="25">
        <f>(D47-F47)</f>
        <v>43.41</v>
      </c>
      <c r="J47" s="20"/>
    </row>
    <row r="48" spans="2:10" ht="12.75">
      <c r="B48" s="17"/>
      <c r="C48" s="3" t="s">
        <v>59</v>
      </c>
      <c r="D48" s="102">
        <v>100</v>
      </c>
      <c r="E48" s="103"/>
      <c r="F48" s="55">
        <f>D48</f>
        <v>100</v>
      </c>
      <c r="G48" s="56"/>
      <c r="H48" s="57"/>
      <c r="I48" s="58">
        <f>(D48-F48)</f>
        <v>0</v>
      </c>
      <c r="J48" s="20"/>
    </row>
    <row r="49" spans="2:10" ht="12.75">
      <c r="B49" s="17"/>
      <c r="C49" s="35" t="s">
        <v>33</v>
      </c>
      <c r="D49" s="100">
        <f>SUM(D46:D48)</f>
        <v>230.45</v>
      </c>
      <c r="E49" s="101"/>
      <c r="F49" s="36">
        <f>SUM(F46:F48)</f>
        <v>104.16</v>
      </c>
      <c r="G49" s="37"/>
      <c r="H49" s="38"/>
      <c r="I49" s="39">
        <f>SUM(I46:I48)</f>
        <v>126.29</v>
      </c>
      <c r="J49" s="20"/>
    </row>
    <row r="50" spans="2:10" ht="12.75">
      <c r="B50" s="17"/>
      <c r="C50" s="40"/>
      <c r="D50" s="41"/>
      <c r="E50" s="42"/>
      <c r="F50" s="41"/>
      <c r="G50" s="42"/>
      <c r="H50" s="43"/>
      <c r="I50" s="44"/>
      <c r="J50" s="20"/>
    </row>
    <row r="51" spans="2:10" ht="7.5" customHeight="1">
      <c r="B51" s="17"/>
      <c r="C51" s="138"/>
      <c r="D51" s="138"/>
      <c r="E51" s="138"/>
      <c r="F51" s="138"/>
      <c r="G51" s="34"/>
      <c r="H51" s="46"/>
      <c r="I51" s="33"/>
      <c r="J51" s="20"/>
    </row>
    <row r="52" spans="2:10" ht="12.75">
      <c r="B52" s="17"/>
      <c r="C52" s="139" t="s">
        <v>61</v>
      </c>
      <c r="D52" s="140"/>
      <c r="E52" s="140"/>
      <c r="F52" s="22">
        <f>IF(G6&gt;=10,I36,IF(G6&lt;5,I36,I36+I42))</f>
        <v>6856.49</v>
      </c>
      <c r="G52" s="47"/>
      <c r="H52" s="22"/>
      <c r="I52" s="25">
        <f>SUM(I53:I54)</f>
        <v>6856.49</v>
      </c>
      <c r="J52" s="20"/>
    </row>
    <row r="53" spans="2:10" ht="15.75" customHeight="1">
      <c r="B53" s="17"/>
      <c r="C53" s="132" t="s">
        <v>63</v>
      </c>
      <c r="D53" s="133"/>
      <c r="E53" s="133"/>
      <c r="F53" s="5"/>
      <c r="G53" s="6"/>
      <c r="H53" s="5"/>
      <c r="I53" s="25">
        <f>I49</f>
        <v>126.29</v>
      </c>
      <c r="J53" s="20"/>
    </row>
    <row r="54" spans="2:10" ht="12.75">
      <c r="B54" s="17"/>
      <c r="C54" s="132" t="s">
        <v>64</v>
      </c>
      <c r="D54" s="133"/>
      <c r="E54" s="133"/>
      <c r="F54" s="53"/>
      <c r="G54" s="54"/>
      <c r="H54" s="53"/>
      <c r="I54" s="25">
        <f>IF(G6&gt;=10,I36-I49,IF(G6&lt;5,I36-I49,I36+I42-I49))</f>
        <v>6730.2</v>
      </c>
      <c r="J54" s="48"/>
    </row>
    <row r="55" spans="2:10" ht="12.75">
      <c r="B55" s="17"/>
      <c r="C55" s="132" t="s">
        <v>65</v>
      </c>
      <c r="D55" s="133"/>
      <c r="E55" s="136"/>
      <c r="F55" s="105"/>
      <c r="G55" s="106"/>
      <c r="H55" s="134">
        <f>(I54*9/36000*G9)</f>
        <v>0</v>
      </c>
      <c r="I55" s="135"/>
      <c r="J55" s="48"/>
    </row>
    <row r="56" spans="2:10" ht="61.5" customHeight="1">
      <c r="B56" s="17"/>
      <c r="C56" s="183" t="s">
        <v>45</v>
      </c>
      <c r="D56" s="184"/>
      <c r="E56" s="184"/>
      <c r="F56" s="184"/>
      <c r="G56" s="184"/>
      <c r="H56" s="184"/>
      <c r="I56" s="185"/>
      <c r="J56" s="48"/>
    </row>
    <row r="57" spans="2:10" ht="40.5" customHeight="1">
      <c r="B57" s="17"/>
      <c r="C57" s="186"/>
      <c r="D57" s="187"/>
      <c r="E57" s="187"/>
      <c r="F57" s="187"/>
      <c r="G57" s="187"/>
      <c r="H57" s="187"/>
      <c r="I57" s="188"/>
      <c r="J57" s="48"/>
    </row>
    <row r="58" spans="2:10" ht="23.25" customHeight="1">
      <c r="B58" s="17"/>
      <c r="C58" s="49"/>
      <c r="D58" s="110" t="s">
        <v>56</v>
      </c>
      <c r="E58" s="110"/>
      <c r="F58" s="13"/>
      <c r="G58" s="144" t="s">
        <v>46</v>
      </c>
      <c r="H58" s="144"/>
      <c r="I58" s="144"/>
      <c r="J58" s="20"/>
    </row>
    <row r="59" spans="2:10" ht="23.25" customHeight="1">
      <c r="B59" s="17"/>
      <c r="C59" s="49"/>
      <c r="D59" s="8"/>
      <c r="E59" s="8"/>
      <c r="F59" s="8"/>
      <c r="G59" s="8"/>
      <c r="H59" s="8"/>
      <c r="I59" s="8"/>
      <c r="J59" s="20"/>
    </row>
    <row r="60" spans="2:10" ht="23.25" customHeight="1">
      <c r="B60" s="17"/>
      <c r="C60" s="2" t="s">
        <v>47</v>
      </c>
      <c r="D60" s="127"/>
      <c r="E60" s="127"/>
      <c r="F60" s="8"/>
      <c r="G60" s="127"/>
      <c r="H60" s="127"/>
      <c r="I60" s="127"/>
      <c r="J60" s="20"/>
    </row>
    <row r="61" spans="2:10" ht="23.25" customHeight="1">
      <c r="B61" s="17"/>
      <c r="C61" s="2" t="s">
        <v>48</v>
      </c>
      <c r="D61" s="127"/>
      <c r="E61" s="127"/>
      <c r="F61" s="13"/>
      <c r="G61" s="127"/>
      <c r="H61" s="127"/>
      <c r="I61" s="127"/>
      <c r="J61" s="20"/>
    </row>
    <row r="62" spans="2:10" ht="23.25" customHeight="1">
      <c r="B62" s="17"/>
      <c r="C62" s="2" t="s">
        <v>49</v>
      </c>
      <c r="D62" s="127"/>
      <c r="E62" s="127"/>
      <c r="F62" s="13"/>
      <c r="G62" s="127"/>
      <c r="H62" s="127"/>
      <c r="I62" s="127"/>
      <c r="J62" s="20"/>
    </row>
    <row r="63" spans="2:10" ht="27" customHeight="1" thickBot="1">
      <c r="B63" s="50"/>
      <c r="C63" s="51"/>
      <c r="D63" s="137"/>
      <c r="E63" s="137"/>
      <c r="F63" s="51"/>
      <c r="G63" s="59"/>
      <c r="H63" s="59"/>
      <c r="I63" s="59"/>
      <c r="J63" s="52"/>
    </row>
  </sheetData>
  <sheetProtection/>
  <mergeCells count="82">
    <mergeCell ref="D61:E61"/>
    <mergeCell ref="G61:I61"/>
    <mergeCell ref="D62:E62"/>
    <mergeCell ref="G62:I62"/>
    <mergeCell ref="D63:E63"/>
    <mergeCell ref="H55:I55"/>
    <mergeCell ref="F55:G55"/>
    <mergeCell ref="C55:E55"/>
    <mergeCell ref="C53:E53"/>
    <mergeCell ref="C54:E54"/>
    <mergeCell ref="C56:I57"/>
    <mergeCell ref="D58:E58"/>
    <mergeCell ref="G58:I58"/>
    <mergeCell ref="D60:E60"/>
    <mergeCell ref="G60:I60"/>
    <mergeCell ref="D46:E46"/>
    <mergeCell ref="D47:E47"/>
    <mergeCell ref="D48:E48"/>
    <mergeCell ref="D49:E49"/>
    <mergeCell ref="C51:F51"/>
    <mergeCell ref="C52:E52"/>
    <mergeCell ref="D42:E42"/>
    <mergeCell ref="D43:E43"/>
    <mergeCell ref="C44:I44"/>
    <mergeCell ref="D45:E45"/>
    <mergeCell ref="F45:G45"/>
    <mergeCell ref="H45:I45"/>
    <mergeCell ref="C38:I38"/>
    <mergeCell ref="D39:E39"/>
    <mergeCell ref="F39:G39"/>
    <mergeCell ref="H39:I39"/>
    <mergeCell ref="D40:E40"/>
    <mergeCell ref="D41:E41"/>
    <mergeCell ref="D32:E32"/>
    <mergeCell ref="D33:E33"/>
    <mergeCell ref="D34:E34"/>
    <mergeCell ref="D35:E35"/>
    <mergeCell ref="D36:E36"/>
    <mergeCell ref="C37:I37"/>
    <mergeCell ref="D26:E26"/>
    <mergeCell ref="D27:E27"/>
    <mergeCell ref="D28:E28"/>
    <mergeCell ref="D29:E29"/>
    <mergeCell ref="D30:E30"/>
    <mergeCell ref="D31:E31"/>
    <mergeCell ref="D20:E20"/>
    <mergeCell ref="D21:E21"/>
    <mergeCell ref="D22:E22"/>
    <mergeCell ref="D23:E23"/>
    <mergeCell ref="D24:E24"/>
    <mergeCell ref="D25:E25"/>
    <mergeCell ref="C16:I16"/>
    <mergeCell ref="D17:E17"/>
    <mergeCell ref="F17:G17"/>
    <mergeCell ref="H17:I17"/>
    <mergeCell ref="D18:E18"/>
    <mergeCell ref="D19:E19"/>
    <mergeCell ref="D13:E13"/>
    <mergeCell ref="F13:F14"/>
    <mergeCell ref="G13:I13"/>
    <mergeCell ref="D14:E14"/>
    <mergeCell ref="G14:I14"/>
    <mergeCell ref="C15:I15"/>
    <mergeCell ref="D10:E10"/>
    <mergeCell ref="G10:I10"/>
    <mergeCell ref="D11:E11"/>
    <mergeCell ref="F11:F12"/>
    <mergeCell ref="G11:I12"/>
    <mergeCell ref="D12:E12"/>
    <mergeCell ref="D7:E7"/>
    <mergeCell ref="G7:I7"/>
    <mergeCell ref="D8:E8"/>
    <mergeCell ref="G8:I8"/>
    <mergeCell ref="D9:E9"/>
    <mergeCell ref="G9:I9"/>
    <mergeCell ref="B2:J2"/>
    <mergeCell ref="B3:J3"/>
    <mergeCell ref="C4:I4"/>
    <mergeCell ref="C5:C6"/>
    <mergeCell ref="D5:E6"/>
    <mergeCell ref="G5:I5"/>
    <mergeCell ref="G6:I6"/>
  </mergeCells>
  <printOptions horizontalCentered="1" verticalCentered="1"/>
  <pageMargins left="0" right="0" top="0" bottom="0" header="0" footer="0"/>
  <pageSetup fitToHeight="1" fitToWidth="1" horizontalDpi="600" verticalDpi="600" orientation="portrait" paperSize="9" scale="76"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B2:O64"/>
  <sheetViews>
    <sheetView view="pageBreakPreview" zoomScale="85" zoomScaleSheetLayoutView="85" zoomScalePageLayoutView="0" workbookViewId="0" topLeftCell="A41">
      <selection activeCell="G19" sqref="G19:H19"/>
    </sheetView>
  </sheetViews>
  <sheetFormatPr defaultColWidth="9.140625" defaultRowHeight="15"/>
  <cols>
    <col min="1" max="1" width="2.28125" style="14" customWidth="1"/>
    <col min="2" max="2" width="2.00390625" style="14" customWidth="1"/>
    <col min="3" max="3" width="27.421875" style="14" customWidth="1"/>
    <col min="4" max="4" width="18.8515625" style="14" customWidth="1"/>
    <col min="5" max="5" width="19.57421875" style="14" customWidth="1"/>
    <col min="6" max="6" width="18.28125" style="14" customWidth="1"/>
    <col min="7" max="7" width="15.57421875" style="14" customWidth="1"/>
    <col min="8" max="8" width="1.1484375" style="14" customWidth="1"/>
    <col min="9" max="9" width="4.28125" style="14" customWidth="1"/>
    <col min="10" max="10" width="25.140625" style="14" customWidth="1"/>
    <col min="11" max="11" width="1.421875" style="14" customWidth="1"/>
    <col min="12" max="12" width="2.28125" style="14" customWidth="1"/>
    <col min="13" max="16384" width="9.140625" style="14" customWidth="1"/>
  </cols>
  <sheetData>
    <row r="1" ht="13.5" thickBot="1"/>
    <row r="2" spans="2:11" ht="15" customHeight="1">
      <c r="B2" s="124" t="s">
        <v>0</v>
      </c>
      <c r="C2" s="125"/>
      <c r="D2" s="125"/>
      <c r="E2" s="125"/>
      <c r="F2" s="125"/>
      <c r="G2" s="125"/>
      <c r="H2" s="125"/>
      <c r="I2" s="125"/>
      <c r="J2" s="125"/>
      <c r="K2" s="126"/>
    </row>
    <row r="3" spans="2:11" ht="15.75" customHeight="1" thickBot="1">
      <c r="B3" s="129" t="s">
        <v>74</v>
      </c>
      <c r="C3" s="130"/>
      <c r="D3" s="130"/>
      <c r="E3" s="130"/>
      <c r="F3" s="130"/>
      <c r="G3" s="130"/>
      <c r="H3" s="130"/>
      <c r="I3" s="130"/>
      <c r="J3" s="130"/>
      <c r="K3" s="131"/>
    </row>
    <row r="4" spans="2:11" ht="7.5" customHeight="1">
      <c r="B4" s="15"/>
      <c r="C4" s="145"/>
      <c r="D4" s="145"/>
      <c r="E4" s="145"/>
      <c r="F4" s="145"/>
      <c r="G4" s="145"/>
      <c r="H4" s="145"/>
      <c r="I4" s="145"/>
      <c r="J4" s="145"/>
      <c r="K4" s="16"/>
    </row>
    <row r="5" spans="2:11" ht="15.75" customHeight="1">
      <c r="B5" s="17"/>
      <c r="C5" s="164" t="s">
        <v>75</v>
      </c>
      <c r="D5" s="165"/>
      <c r="E5" s="166"/>
      <c r="F5" s="4" t="s">
        <v>76</v>
      </c>
      <c r="G5" s="60"/>
      <c r="H5" s="169" t="s">
        <v>77</v>
      </c>
      <c r="I5" s="170"/>
      <c r="J5" s="171"/>
      <c r="K5" s="20"/>
    </row>
    <row r="6" spans="2:11" ht="12.75">
      <c r="B6" s="17"/>
      <c r="C6" s="164"/>
      <c r="D6" s="167"/>
      <c r="E6" s="168"/>
      <c r="F6" s="4" t="s">
        <v>5</v>
      </c>
      <c r="G6" s="60"/>
      <c r="H6" s="114">
        <v>5</v>
      </c>
      <c r="I6" s="115"/>
      <c r="J6" s="116"/>
      <c r="K6" s="20"/>
    </row>
    <row r="7" spans="2:11" ht="12.75">
      <c r="B7" s="17"/>
      <c r="C7" s="3" t="s">
        <v>4</v>
      </c>
      <c r="D7" s="172"/>
      <c r="E7" s="173"/>
      <c r="F7" s="4" t="s">
        <v>68</v>
      </c>
      <c r="G7" s="60"/>
      <c r="H7" s="119" t="str">
        <f>IF((H6&gt;=5)*AND(H6&lt;10),"Yararlanıyor.","Yararlanmıyor.")</f>
        <v>Yararlanıyor.</v>
      </c>
      <c r="I7" s="120"/>
      <c r="J7" s="121"/>
      <c r="K7" s="20"/>
    </row>
    <row r="8" spans="2:11" ht="12.75">
      <c r="B8" s="17"/>
      <c r="C8" s="3" t="s">
        <v>78</v>
      </c>
      <c r="D8" s="113"/>
      <c r="E8" s="113"/>
      <c r="F8" s="4" t="s">
        <v>53</v>
      </c>
      <c r="G8" s="4"/>
      <c r="H8" s="122">
        <v>41765</v>
      </c>
      <c r="I8" s="123"/>
      <c r="J8" s="123"/>
      <c r="K8" s="20"/>
    </row>
    <row r="9" spans="2:11" ht="12.75">
      <c r="B9" s="17"/>
      <c r="C9" s="3" t="s">
        <v>79</v>
      </c>
      <c r="D9" s="113"/>
      <c r="E9" s="113"/>
      <c r="F9" s="3" t="s">
        <v>80</v>
      </c>
      <c r="G9" s="3"/>
      <c r="H9" s="123">
        <v>25</v>
      </c>
      <c r="I9" s="123"/>
      <c r="J9" s="123"/>
      <c r="K9" s="20"/>
    </row>
    <row r="10" spans="2:11" ht="12.75">
      <c r="B10" s="17"/>
      <c r="C10" s="3" t="s">
        <v>8</v>
      </c>
      <c r="D10" s="117">
        <v>30</v>
      </c>
      <c r="E10" s="118"/>
      <c r="F10" s="3" t="s">
        <v>81</v>
      </c>
      <c r="G10" s="3"/>
      <c r="H10" s="123">
        <v>5</v>
      </c>
      <c r="I10" s="123"/>
      <c r="J10" s="123"/>
      <c r="K10" s="20"/>
    </row>
    <row r="11" spans="2:11" ht="12.75">
      <c r="B11" s="17"/>
      <c r="C11" s="3" t="s">
        <v>10</v>
      </c>
      <c r="D11" s="105" t="s">
        <v>189</v>
      </c>
      <c r="E11" s="106"/>
      <c r="F11" s="210" t="s">
        <v>176</v>
      </c>
      <c r="G11" s="211"/>
      <c r="H11" s="212"/>
      <c r="I11" s="213"/>
      <c r="J11" s="214"/>
      <c r="K11" s="20"/>
    </row>
    <row r="12" spans="2:11" ht="18">
      <c r="B12" s="17"/>
      <c r="C12" s="3" t="s">
        <v>11</v>
      </c>
      <c r="D12" s="111">
        <f>(J55+I56)</f>
        <v>2433.86</v>
      </c>
      <c r="E12" s="112"/>
      <c r="F12" s="210" t="s">
        <v>60</v>
      </c>
      <c r="G12" s="211"/>
      <c r="H12" s="113">
        <v>30</v>
      </c>
      <c r="I12" s="113"/>
      <c r="J12" s="113"/>
      <c r="K12" s="20"/>
    </row>
    <row r="13" spans="2:11" ht="21" customHeight="1">
      <c r="B13" s="17"/>
      <c r="C13" s="3" t="s">
        <v>12</v>
      </c>
      <c r="D13" s="105" t="s">
        <v>190</v>
      </c>
      <c r="E13" s="106"/>
      <c r="F13" s="189" t="s">
        <v>52</v>
      </c>
      <c r="G13" s="190"/>
      <c r="H13" s="193" t="s">
        <v>192</v>
      </c>
      <c r="I13" s="194"/>
      <c r="J13" s="195"/>
      <c r="K13" s="20"/>
    </row>
    <row r="14" spans="2:11" ht="15.75" customHeight="1">
      <c r="B14" s="17"/>
      <c r="C14" s="3" t="s">
        <v>13</v>
      </c>
      <c r="D14" s="105" t="s">
        <v>190</v>
      </c>
      <c r="E14" s="106"/>
      <c r="F14" s="191"/>
      <c r="G14" s="192"/>
      <c r="H14" s="105"/>
      <c r="I14" s="107"/>
      <c r="J14" s="106"/>
      <c r="K14" s="20"/>
    </row>
    <row r="15" spans="2:11" ht="9" customHeight="1">
      <c r="B15" s="17"/>
      <c r="C15" s="128"/>
      <c r="D15" s="128"/>
      <c r="E15" s="128"/>
      <c r="F15" s="128"/>
      <c r="G15" s="128"/>
      <c r="H15" s="128"/>
      <c r="I15" s="128"/>
      <c r="J15" s="128"/>
      <c r="K15" s="20"/>
    </row>
    <row r="16" spans="2:11" ht="12.75">
      <c r="B16" s="17"/>
      <c r="C16" s="104" t="s">
        <v>14</v>
      </c>
      <c r="D16" s="104"/>
      <c r="E16" s="104"/>
      <c r="F16" s="104"/>
      <c r="G16" s="104"/>
      <c r="H16" s="104"/>
      <c r="I16" s="104"/>
      <c r="J16" s="104"/>
      <c r="K16" s="20"/>
    </row>
    <row r="17" spans="2:11" ht="38.25" customHeight="1">
      <c r="B17" s="17"/>
      <c r="C17" s="196" t="s">
        <v>15</v>
      </c>
      <c r="D17" s="198" t="s">
        <v>16</v>
      </c>
      <c r="E17" s="199"/>
      <c r="F17" s="202" t="s">
        <v>17</v>
      </c>
      <c r="G17" s="203"/>
      <c r="H17" s="204"/>
      <c r="I17" s="198" t="s">
        <v>18</v>
      </c>
      <c r="J17" s="199"/>
      <c r="K17" s="20"/>
    </row>
    <row r="18" spans="2:11" ht="44.25" customHeight="1">
      <c r="B18" s="17"/>
      <c r="C18" s="197"/>
      <c r="D18" s="200"/>
      <c r="E18" s="201"/>
      <c r="F18" s="21" t="s">
        <v>82</v>
      </c>
      <c r="G18" s="203" t="s">
        <v>83</v>
      </c>
      <c r="H18" s="204"/>
      <c r="I18" s="200"/>
      <c r="J18" s="201"/>
      <c r="K18" s="20"/>
    </row>
    <row r="19" spans="2:15" ht="12.75">
      <c r="B19" s="17"/>
      <c r="C19" s="4" t="s">
        <v>19</v>
      </c>
      <c r="D19" s="102">
        <v>115.5</v>
      </c>
      <c r="E19" s="103"/>
      <c r="F19" s="61">
        <f>ROUND(D19/D10*H10,2)</f>
        <v>19.25</v>
      </c>
      <c r="G19" s="205">
        <f>ROUND(D19/D10*H9,2)*2/3</f>
        <v>64.17</v>
      </c>
      <c r="H19" s="206" t="e">
        <f>ROUND(F19/F10*J10,2)</f>
        <v>#VALUE!</v>
      </c>
      <c r="I19" s="24"/>
      <c r="J19" s="25">
        <f>D19-(F19+G19)</f>
        <v>32.08</v>
      </c>
      <c r="K19" s="20"/>
      <c r="M19" s="1"/>
      <c r="N19" s="26"/>
      <c r="O19" s="26"/>
    </row>
    <row r="20" spans="2:15" ht="12.75">
      <c r="B20" s="17"/>
      <c r="C20" s="3" t="s">
        <v>20</v>
      </c>
      <c r="D20" s="102">
        <v>1205.27</v>
      </c>
      <c r="E20" s="103"/>
      <c r="F20" s="61">
        <f>ROUND(D20/D10*H10,2)</f>
        <v>200.88</v>
      </c>
      <c r="G20" s="205">
        <f>ROUND(D20/D10*H9,2)*2/3</f>
        <v>669.59</v>
      </c>
      <c r="H20" s="206" t="e">
        <f>ROUND(F20/F10*J10,2)</f>
        <v>#VALUE!</v>
      </c>
      <c r="I20" s="24"/>
      <c r="J20" s="25">
        <f aca="true" t="shared" si="0" ref="J20:J36">D20-(F20+G20)</f>
        <v>334.8</v>
      </c>
      <c r="K20" s="20"/>
      <c r="M20" s="1"/>
      <c r="N20" s="26"/>
      <c r="O20" s="26"/>
    </row>
    <row r="21" spans="2:15" ht="12.75">
      <c r="B21" s="17"/>
      <c r="C21" s="3" t="s">
        <v>21</v>
      </c>
      <c r="D21" s="102">
        <v>33.88</v>
      </c>
      <c r="E21" s="103"/>
      <c r="F21" s="61">
        <f>ROUND(D21/D10*H10,2)</f>
        <v>5.65</v>
      </c>
      <c r="G21" s="205">
        <f>ROUND(D21/D10*H9,2)*2/3</f>
        <v>18.82</v>
      </c>
      <c r="H21" s="206" t="e">
        <f>ROUND(F21/F10*J10,2)</f>
        <v>#VALUE!</v>
      </c>
      <c r="I21" s="24"/>
      <c r="J21" s="25">
        <f t="shared" si="0"/>
        <v>9.41</v>
      </c>
      <c r="K21" s="20"/>
      <c r="N21" s="26"/>
      <c r="O21" s="26"/>
    </row>
    <row r="22" spans="2:15" ht="12.75">
      <c r="B22" s="17"/>
      <c r="C22" s="3" t="s">
        <v>22</v>
      </c>
      <c r="D22" s="102">
        <v>492.79</v>
      </c>
      <c r="E22" s="103"/>
      <c r="F22" s="61">
        <f>ROUND(D22/D10*H10,2)</f>
        <v>82.13</v>
      </c>
      <c r="G22" s="205">
        <f>ROUND(D22/D10*H9,2)*2/3</f>
        <v>273.77</v>
      </c>
      <c r="H22" s="206" t="e">
        <f>ROUND(F22/F10*J10,2)</f>
        <v>#VALUE!</v>
      </c>
      <c r="I22" s="24"/>
      <c r="J22" s="25">
        <f t="shared" si="0"/>
        <v>136.89</v>
      </c>
      <c r="K22" s="20"/>
      <c r="N22" s="26"/>
      <c r="O22" s="26"/>
    </row>
    <row r="23" spans="2:15" ht="12.75">
      <c r="B23" s="17"/>
      <c r="C23" s="3" t="s">
        <v>23</v>
      </c>
      <c r="D23" s="102">
        <v>0</v>
      </c>
      <c r="E23" s="103"/>
      <c r="F23" s="61">
        <f>ROUND(D23/D10*H10,2)</f>
        <v>0</v>
      </c>
      <c r="G23" s="205">
        <f>ROUND(D23/D10*H9,2)*2/3</f>
        <v>0</v>
      </c>
      <c r="H23" s="206" t="e">
        <f>ROUND(F23/F10*J10,2)</f>
        <v>#VALUE!</v>
      </c>
      <c r="I23" s="24"/>
      <c r="J23" s="25">
        <f t="shared" si="0"/>
        <v>0</v>
      </c>
      <c r="K23" s="20"/>
      <c r="N23" s="26"/>
      <c r="O23" s="26"/>
    </row>
    <row r="24" spans="2:15" ht="12.75">
      <c r="B24" s="17"/>
      <c r="C24" s="3" t="s">
        <v>84</v>
      </c>
      <c r="D24" s="102">
        <v>45</v>
      </c>
      <c r="E24" s="103"/>
      <c r="F24" s="61">
        <f>(D24)</f>
        <v>45</v>
      </c>
      <c r="G24" s="205">
        <v>0</v>
      </c>
      <c r="H24" s="206">
        <f>(F24)</f>
        <v>45</v>
      </c>
      <c r="I24" s="24"/>
      <c r="J24" s="25">
        <f t="shared" si="0"/>
        <v>0</v>
      </c>
      <c r="K24" s="20"/>
      <c r="N24" s="26"/>
      <c r="O24" s="26"/>
    </row>
    <row r="25" spans="2:15" ht="12.75">
      <c r="B25" s="17"/>
      <c r="C25" s="3" t="s">
        <v>25</v>
      </c>
      <c r="D25" s="102">
        <v>279.81</v>
      </c>
      <c r="E25" s="103"/>
      <c r="F25" s="61">
        <f>D25</f>
        <v>279.81</v>
      </c>
      <c r="G25" s="205">
        <v>0</v>
      </c>
      <c r="H25" s="206">
        <f>F25</f>
        <v>279.81</v>
      </c>
      <c r="I25" s="24"/>
      <c r="J25" s="25">
        <f t="shared" si="0"/>
        <v>0</v>
      </c>
      <c r="K25" s="20"/>
      <c r="N25" s="26"/>
      <c r="O25" s="26"/>
    </row>
    <row r="26" spans="2:15" ht="12.75">
      <c r="B26" s="17"/>
      <c r="C26" s="3" t="s">
        <v>26</v>
      </c>
      <c r="D26" s="102">
        <v>461.99</v>
      </c>
      <c r="E26" s="103"/>
      <c r="F26" s="61">
        <f>ROUND(D26/D10*H10,2)</f>
        <v>77</v>
      </c>
      <c r="G26" s="205">
        <f>ROUND(D26/D10*H9,2)*2/3</f>
        <v>256.66</v>
      </c>
      <c r="H26" s="206" t="e">
        <f>ROUND(F26/F10*J10,2)</f>
        <v>#VALUE!</v>
      </c>
      <c r="I26" s="24"/>
      <c r="J26" s="25">
        <f t="shared" si="0"/>
        <v>128.33</v>
      </c>
      <c r="K26" s="20"/>
      <c r="N26" s="26"/>
      <c r="O26" s="26"/>
    </row>
    <row r="27" spans="2:15" ht="12.75">
      <c r="B27" s="17"/>
      <c r="C27" s="3" t="s">
        <v>27</v>
      </c>
      <c r="D27" s="102">
        <v>0</v>
      </c>
      <c r="E27" s="103"/>
      <c r="F27" s="61">
        <f>ROUND(D27/D10*H10,2)</f>
        <v>0</v>
      </c>
      <c r="G27" s="205">
        <f>ROUND(D27/D10*H9,2)*2/3</f>
        <v>0</v>
      </c>
      <c r="H27" s="206" t="e">
        <f>ROUND(F27/F10*J10,2)</f>
        <v>#VALUE!</v>
      </c>
      <c r="I27" s="24"/>
      <c r="J27" s="25">
        <f t="shared" si="0"/>
        <v>0</v>
      </c>
      <c r="K27" s="20"/>
      <c r="N27" s="26"/>
      <c r="O27" s="26"/>
    </row>
    <row r="28" spans="2:15" ht="12.75">
      <c r="B28" s="17"/>
      <c r="C28" s="3" t="s">
        <v>28</v>
      </c>
      <c r="D28" s="102">
        <v>0</v>
      </c>
      <c r="E28" s="103"/>
      <c r="F28" s="61">
        <f>ROUND(D28/D10*H10,2)</f>
        <v>0</v>
      </c>
      <c r="G28" s="205">
        <f>ROUND(D28/D10*H9,2)*2/3</f>
        <v>0</v>
      </c>
      <c r="H28" s="206" t="e">
        <f>ROUND(F28/F10*J10,2)</f>
        <v>#VALUE!</v>
      </c>
      <c r="I28" s="24"/>
      <c r="J28" s="25">
        <f t="shared" si="0"/>
        <v>0</v>
      </c>
      <c r="K28" s="20"/>
      <c r="N28" s="26"/>
      <c r="O28" s="26"/>
    </row>
    <row r="29" spans="2:15" ht="12.75">
      <c r="B29" s="17"/>
      <c r="C29" s="3" t="s">
        <v>29</v>
      </c>
      <c r="D29" s="102">
        <v>923.98</v>
      </c>
      <c r="E29" s="103"/>
      <c r="F29" s="61">
        <f>ROUND(D29/D10*H10,2)</f>
        <v>154</v>
      </c>
      <c r="G29" s="205">
        <f>ROUND(D29/D10*H9,2)*2/3</f>
        <v>513.32</v>
      </c>
      <c r="H29" s="206" t="e">
        <f>ROUND(F29/F10*J10,2)</f>
        <v>#VALUE!</v>
      </c>
      <c r="I29" s="24"/>
      <c r="J29" s="25">
        <f t="shared" si="0"/>
        <v>256.66</v>
      </c>
      <c r="K29" s="20"/>
      <c r="N29" s="26"/>
      <c r="O29" s="26"/>
    </row>
    <row r="30" spans="2:15" ht="12.75">
      <c r="B30" s="17"/>
      <c r="C30" s="3" t="s">
        <v>55</v>
      </c>
      <c r="D30" s="102">
        <v>121.66</v>
      </c>
      <c r="E30" s="103"/>
      <c r="F30" s="61">
        <f>ROUND(D30/D10*H10,2)</f>
        <v>20.28</v>
      </c>
      <c r="G30" s="205">
        <f>ROUND(D30/D10*H9,2)*2/3</f>
        <v>67.59</v>
      </c>
      <c r="H30" s="206" t="e">
        <f>ROUND(F30/F10*J10,2)</f>
        <v>#VALUE!</v>
      </c>
      <c r="I30" s="24"/>
      <c r="J30" s="25">
        <f t="shared" si="0"/>
        <v>33.79</v>
      </c>
      <c r="K30" s="20"/>
      <c r="N30" s="26"/>
      <c r="O30" s="26"/>
    </row>
    <row r="31" spans="2:15" ht="12.75">
      <c r="B31" s="17"/>
      <c r="C31" s="3" t="s">
        <v>30</v>
      </c>
      <c r="D31" s="102">
        <v>512.04</v>
      </c>
      <c r="E31" s="103"/>
      <c r="F31" s="61">
        <f>ROUND(D31/D10*H10,2)</f>
        <v>85.34</v>
      </c>
      <c r="G31" s="205">
        <f>ROUND(D31/D10*H9,2)*2/3</f>
        <v>284.47</v>
      </c>
      <c r="H31" s="206" t="e">
        <f>ROUND(F31/F10*J10,2)</f>
        <v>#VALUE!</v>
      </c>
      <c r="I31" s="24"/>
      <c r="J31" s="25">
        <f t="shared" si="0"/>
        <v>142.23</v>
      </c>
      <c r="K31" s="20"/>
      <c r="N31" s="26"/>
      <c r="O31" s="26"/>
    </row>
    <row r="32" spans="2:15" ht="12.75">
      <c r="B32" s="17"/>
      <c r="C32" s="3" t="s">
        <v>31</v>
      </c>
      <c r="D32" s="102">
        <v>60.96</v>
      </c>
      <c r="E32" s="103"/>
      <c r="F32" s="61">
        <f>ROUND(D32/D10*H10,2)</f>
        <v>10.16</v>
      </c>
      <c r="G32" s="205">
        <f>ROUND(D32/D10*H9,2)*2/3</f>
        <v>33.87</v>
      </c>
      <c r="H32" s="206" t="e">
        <f>ROUND(F32/F10*J10,2)</f>
        <v>#VALUE!</v>
      </c>
      <c r="I32" s="24"/>
      <c r="J32" s="25">
        <f t="shared" si="0"/>
        <v>16.93</v>
      </c>
      <c r="K32" s="20"/>
      <c r="L32" s="26"/>
      <c r="N32" s="26"/>
      <c r="O32" s="26"/>
    </row>
    <row r="33" spans="2:15" ht="12.75">
      <c r="B33" s="17"/>
      <c r="C33" s="3" t="s">
        <v>51</v>
      </c>
      <c r="D33" s="102">
        <v>547.46</v>
      </c>
      <c r="E33" s="103"/>
      <c r="F33" s="61">
        <f>(D33)</f>
        <v>547.46</v>
      </c>
      <c r="G33" s="205">
        <v>0</v>
      </c>
      <c r="H33" s="206">
        <f>(F33)</f>
        <v>547.46</v>
      </c>
      <c r="I33" s="24"/>
      <c r="J33" s="25">
        <f t="shared" si="0"/>
        <v>0</v>
      </c>
      <c r="K33" s="20"/>
      <c r="N33" s="26"/>
      <c r="O33" s="26"/>
    </row>
    <row r="34" spans="2:15" ht="12.75">
      <c r="B34" s="17"/>
      <c r="C34" s="3" t="s">
        <v>32</v>
      </c>
      <c r="D34" s="102">
        <v>1792.13</v>
      </c>
      <c r="E34" s="103"/>
      <c r="F34" s="61">
        <f>ROUND(D34/D10*H10,2)</f>
        <v>298.69</v>
      </c>
      <c r="G34" s="205">
        <f>ROUND(D34/D10*H9,2)*2/3</f>
        <v>995.63</v>
      </c>
      <c r="H34" s="206" t="e">
        <f>ROUND(F34/F10*J10,2)</f>
        <v>#VALUE!</v>
      </c>
      <c r="I34" s="24"/>
      <c r="J34" s="25">
        <f t="shared" si="0"/>
        <v>497.81</v>
      </c>
      <c r="K34" s="20"/>
      <c r="N34" s="26"/>
      <c r="O34" s="26"/>
    </row>
    <row r="35" spans="2:15" ht="12.75">
      <c r="B35" s="17"/>
      <c r="C35" s="3" t="s">
        <v>57</v>
      </c>
      <c r="D35" s="102">
        <v>700</v>
      </c>
      <c r="E35" s="103"/>
      <c r="F35" s="61">
        <f>ROUND(D35/D10*H10,2)</f>
        <v>116.67</v>
      </c>
      <c r="G35" s="205">
        <f>ROUND(D35/D10*H9,2)*2/3</f>
        <v>388.89</v>
      </c>
      <c r="H35" s="206" t="e">
        <f>ROUND(F35/F10*J10,2)</f>
        <v>#VALUE!</v>
      </c>
      <c r="I35" s="24"/>
      <c r="J35" s="25">
        <f t="shared" si="0"/>
        <v>194.44</v>
      </c>
      <c r="K35" s="20"/>
      <c r="N35" s="26"/>
      <c r="O35" s="26"/>
    </row>
    <row r="36" spans="2:15" ht="12.75">
      <c r="B36" s="17"/>
      <c r="C36" s="3" t="s">
        <v>58</v>
      </c>
      <c r="D36" s="102">
        <v>100</v>
      </c>
      <c r="E36" s="103"/>
      <c r="F36" s="61">
        <f>ROUND(D36/D10*H10,2)</f>
        <v>16.67</v>
      </c>
      <c r="G36" s="205">
        <f>ROUND(D36/D10*H9,2)*2/3</f>
        <v>55.55</v>
      </c>
      <c r="H36" s="206" t="e">
        <f>ROUND(F36/F10*J10,2)</f>
        <v>#VALUE!</v>
      </c>
      <c r="I36" s="24"/>
      <c r="J36" s="25">
        <f t="shared" si="0"/>
        <v>27.78</v>
      </c>
      <c r="K36" s="20"/>
      <c r="N36" s="26"/>
      <c r="O36" s="26"/>
    </row>
    <row r="37" spans="2:11" ht="15" customHeight="1">
      <c r="B37" s="17"/>
      <c r="C37" s="28" t="s">
        <v>33</v>
      </c>
      <c r="D37" s="180">
        <f>SUM(D19:D36)</f>
        <v>7392.47</v>
      </c>
      <c r="E37" s="181"/>
      <c r="F37" s="207">
        <f>SUM(F19:G36)</f>
        <v>5581.32</v>
      </c>
      <c r="G37" s="205"/>
      <c r="H37" s="206"/>
      <c r="I37" s="30"/>
      <c r="J37" s="25">
        <f>SUM(J19:J36)</f>
        <v>1811.15</v>
      </c>
      <c r="K37" s="20"/>
    </row>
    <row r="38" spans="2:15" ht="9.75" customHeight="1">
      <c r="B38" s="17"/>
      <c r="C38" s="110"/>
      <c r="D38" s="110"/>
      <c r="E38" s="110"/>
      <c r="F38" s="110"/>
      <c r="G38" s="110"/>
      <c r="H38" s="110"/>
      <c r="I38" s="110"/>
      <c r="J38" s="110"/>
      <c r="K38" s="20"/>
      <c r="O38" s="1"/>
    </row>
    <row r="39" spans="2:15" ht="12.75">
      <c r="B39" s="17"/>
      <c r="C39" s="104" t="s">
        <v>34</v>
      </c>
      <c r="D39" s="104"/>
      <c r="E39" s="104"/>
      <c r="F39" s="104"/>
      <c r="G39" s="104"/>
      <c r="H39" s="104"/>
      <c r="I39" s="104"/>
      <c r="J39" s="104"/>
      <c r="K39" s="20"/>
      <c r="O39" s="31"/>
    </row>
    <row r="40" spans="2:11" ht="27" customHeight="1">
      <c r="B40" s="17"/>
      <c r="C40" s="21" t="s">
        <v>15</v>
      </c>
      <c r="D40" s="108" t="s">
        <v>35</v>
      </c>
      <c r="E40" s="108"/>
      <c r="F40" s="108" t="s">
        <v>36</v>
      </c>
      <c r="G40" s="108"/>
      <c r="H40" s="108"/>
      <c r="I40" s="108" t="s">
        <v>18</v>
      </c>
      <c r="J40" s="108"/>
      <c r="K40" s="20"/>
    </row>
    <row r="41" spans="2:11" ht="12.75">
      <c r="B41" s="17"/>
      <c r="C41" s="3" t="s">
        <v>37</v>
      </c>
      <c r="D41" s="102">
        <v>632.82</v>
      </c>
      <c r="E41" s="103"/>
      <c r="F41" s="207">
        <v>0</v>
      </c>
      <c r="G41" s="205"/>
      <c r="H41" s="206"/>
      <c r="I41" s="22"/>
      <c r="J41" s="25">
        <f>D41-F41</f>
        <v>632.82</v>
      </c>
      <c r="K41" s="20"/>
    </row>
    <row r="42" spans="2:11" ht="12.75">
      <c r="B42" s="17"/>
      <c r="C42" s="3" t="s">
        <v>38</v>
      </c>
      <c r="D42" s="102">
        <v>379.69</v>
      </c>
      <c r="E42" s="103"/>
      <c r="F42" s="207">
        <v>0</v>
      </c>
      <c r="G42" s="205"/>
      <c r="H42" s="206"/>
      <c r="I42" s="22"/>
      <c r="J42" s="25">
        <v>0</v>
      </c>
      <c r="K42" s="20"/>
    </row>
    <row r="43" spans="2:11" ht="18.75" customHeight="1">
      <c r="B43" s="17"/>
      <c r="C43" s="28" t="s">
        <v>33</v>
      </c>
      <c r="D43" s="182">
        <f>SUM(D41:D42)</f>
        <v>1012.51</v>
      </c>
      <c r="E43" s="182"/>
      <c r="F43" s="207">
        <f>SUM(F41:F42)</f>
        <v>0</v>
      </c>
      <c r="G43" s="205"/>
      <c r="H43" s="206"/>
      <c r="I43" s="32"/>
      <c r="J43" s="25">
        <f>SUM(J41:J42)</f>
        <v>632.82</v>
      </c>
      <c r="K43" s="20"/>
    </row>
    <row r="44" spans="2:11" ht="27.75" customHeight="1">
      <c r="B44" s="17"/>
      <c r="C44" s="28" t="s">
        <v>39</v>
      </c>
      <c r="D44" s="109">
        <f>(D37+D43)</f>
        <v>8404.98</v>
      </c>
      <c r="E44" s="109"/>
      <c r="F44" s="33"/>
      <c r="G44" s="33"/>
      <c r="H44" s="34"/>
      <c r="I44" s="34"/>
      <c r="J44" s="33"/>
      <c r="K44" s="20"/>
    </row>
    <row r="45" spans="2:11" ht="12.75">
      <c r="B45" s="17"/>
      <c r="C45" s="104" t="s">
        <v>40</v>
      </c>
      <c r="D45" s="104"/>
      <c r="E45" s="104"/>
      <c r="F45" s="104"/>
      <c r="G45" s="104"/>
      <c r="H45" s="104"/>
      <c r="I45" s="104"/>
      <c r="J45" s="104"/>
      <c r="K45" s="20"/>
    </row>
    <row r="46" spans="2:11" ht="25.5">
      <c r="B46" s="17"/>
      <c r="C46" s="21" t="s">
        <v>15</v>
      </c>
      <c r="D46" s="108" t="s">
        <v>41</v>
      </c>
      <c r="E46" s="108"/>
      <c r="F46" s="108" t="s">
        <v>42</v>
      </c>
      <c r="G46" s="108"/>
      <c r="H46" s="108"/>
      <c r="I46" s="108" t="s">
        <v>18</v>
      </c>
      <c r="J46" s="108"/>
      <c r="K46" s="20"/>
    </row>
    <row r="47" spans="2:11" ht="12.75">
      <c r="B47" s="17"/>
      <c r="C47" s="3" t="s">
        <v>43</v>
      </c>
      <c r="D47" s="102">
        <v>82.88</v>
      </c>
      <c r="E47" s="103"/>
      <c r="F47" s="207">
        <f>ROUND((D47/D10*H10)+(D47/D10*H9*2/3),2)</f>
        <v>59.86</v>
      </c>
      <c r="G47" s="205"/>
      <c r="H47" s="29"/>
      <c r="I47" s="32"/>
      <c r="J47" s="25">
        <f>(D47-F47)</f>
        <v>23.02</v>
      </c>
      <c r="K47" s="20"/>
    </row>
    <row r="48" spans="2:11" ht="12.75">
      <c r="B48" s="17"/>
      <c r="C48" s="3" t="s">
        <v>44</v>
      </c>
      <c r="D48" s="102">
        <v>47.57</v>
      </c>
      <c r="E48" s="103"/>
      <c r="F48" s="207">
        <f>F37*7.59/1000</f>
        <v>42.36</v>
      </c>
      <c r="G48" s="205"/>
      <c r="H48" s="29"/>
      <c r="I48" s="32"/>
      <c r="J48" s="25">
        <f>(D48-F48)</f>
        <v>5.21</v>
      </c>
      <c r="K48" s="20"/>
    </row>
    <row r="49" spans="2:11" ht="12.75">
      <c r="B49" s="17"/>
      <c r="C49" s="3" t="s">
        <v>59</v>
      </c>
      <c r="D49" s="102">
        <v>100</v>
      </c>
      <c r="E49" s="103"/>
      <c r="F49" s="208">
        <f>D49</f>
        <v>100</v>
      </c>
      <c r="G49" s="209"/>
      <c r="H49" s="62"/>
      <c r="I49" s="63"/>
      <c r="J49" s="58">
        <f>(D49-F49)</f>
        <v>0</v>
      </c>
      <c r="K49" s="20"/>
    </row>
    <row r="50" spans="2:11" ht="12.75">
      <c r="B50" s="17"/>
      <c r="C50" s="35" t="s">
        <v>33</v>
      </c>
      <c r="D50" s="100">
        <f>SUM(D47:D49)</f>
        <v>230.45</v>
      </c>
      <c r="E50" s="101"/>
      <c r="F50" s="207">
        <f>SUM(F47:F49)</f>
        <v>202.22</v>
      </c>
      <c r="G50" s="205"/>
      <c r="H50" s="37"/>
      <c r="I50" s="38"/>
      <c r="J50" s="39">
        <f>SUM(J47:J49)</f>
        <v>28.23</v>
      </c>
      <c r="K50" s="20"/>
    </row>
    <row r="51" spans="2:11" ht="12.75">
      <c r="B51" s="17"/>
      <c r="C51" s="40"/>
      <c r="D51" s="41"/>
      <c r="E51" s="42"/>
      <c r="F51" s="41"/>
      <c r="G51" s="41"/>
      <c r="H51" s="42"/>
      <c r="I51" s="43"/>
      <c r="J51" s="44"/>
      <c r="K51" s="20"/>
    </row>
    <row r="52" spans="2:11" ht="7.5" customHeight="1">
      <c r="B52" s="17"/>
      <c r="C52" s="138"/>
      <c r="D52" s="138"/>
      <c r="E52" s="138"/>
      <c r="F52" s="138"/>
      <c r="G52" s="45"/>
      <c r="H52" s="34"/>
      <c r="I52" s="46"/>
      <c r="J52" s="33"/>
      <c r="K52" s="20"/>
    </row>
    <row r="53" spans="2:11" ht="12.75">
      <c r="B53" s="17"/>
      <c r="C53" s="139" t="s">
        <v>61</v>
      </c>
      <c r="D53" s="140"/>
      <c r="E53" s="140"/>
      <c r="F53" s="207">
        <f>IF(H6&gt;=10,J37,IF(H6&lt;5,J37,J37+J43))</f>
        <v>2443.97</v>
      </c>
      <c r="G53" s="205"/>
      <c r="H53" s="206"/>
      <c r="I53" s="22"/>
      <c r="J53" s="25">
        <f>SUM(J54:J55)</f>
        <v>2443.97</v>
      </c>
      <c r="K53" s="20"/>
    </row>
    <row r="54" spans="2:11" ht="15.75" customHeight="1">
      <c r="B54" s="17"/>
      <c r="C54" s="132" t="s">
        <v>63</v>
      </c>
      <c r="D54" s="133"/>
      <c r="E54" s="133"/>
      <c r="F54" s="5"/>
      <c r="G54" s="6"/>
      <c r="H54" s="6"/>
      <c r="I54" s="5"/>
      <c r="J54" s="25">
        <f>J50</f>
        <v>28.23</v>
      </c>
      <c r="K54" s="20"/>
    </row>
    <row r="55" spans="2:11" ht="12.75">
      <c r="B55" s="17"/>
      <c r="C55" s="132" t="s">
        <v>64</v>
      </c>
      <c r="D55" s="133"/>
      <c r="E55" s="133"/>
      <c r="F55" s="53"/>
      <c r="G55" s="54"/>
      <c r="H55" s="54"/>
      <c r="I55" s="53"/>
      <c r="J55" s="25">
        <f>IF(H6&gt;=10,J37-J50,IF(H6&lt;5,J37-J50,J37+J43-J50))</f>
        <v>2415.74</v>
      </c>
      <c r="K55" s="48"/>
    </row>
    <row r="56" spans="2:11" ht="12.75">
      <c r="B56" s="17"/>
      <c r="C56" s="132" t="s">
        <v>65</v>
      </c>
      <c r="D56" s="133"/>
      <c r="E56" s="136"/>
      <c r="F56" s="105"/>
      <c r="G56" s="107"/>
      <c r="H56" s="106"/>
      <c r="I56" s="134">
        <f>J55*9/36000*H12</f>
        <v>18.12</v>
      </c>
      <c r="J56" s="135"/>
      <c r="K56" s="48"/>
    </row>
    <row r="57" spans="2:11" ht="61.5" customHeight="1">
      <c r="B57" s="17"/>
      <c r="C57" s="183" t="s">
        <v>45</v>
      </c>
      <c r="D57" s="184"/>
      <c r="E57" s="184"/>
      <c r="F57" s="184"/>
      <c r="G57" s="184"/>
      <c r="H57" s="184"/>
      <c r="I57" s="184"/>
      <c r="J57" s="185"/>
      <c r="K57" s="48"/>
    </row>
    <row r="58" spans="2:11" ht="40.5" customHeight="1">
      <c r="B58" s="17"/>
      <c r="C58" s="186"/>
      <c r="D58" s="187"/>
      <c r="E58" s="187"/>
      <c r="F58" s="187"/>
      <c r="G58" s="187"/>
      <c r="H58" s="187"/>
      <c r="I58" s="187"/>
      <c r="J58" s="188"/>
      <c r="K58" s="48"/>
    </row>
    <row r="59" spans="2:11" ht="23.25" customHeight="1">
      <c r="B59" s="17"/>
      <c r="C59" s="49"/>
      <c r="D59" s="110" t="s">
        <v>56</v>
      </c>
      <c r="E59" s="110"/>
      <c r="F59" s="13"/>
      <c r="G59" s="13"/>
      <c r="H59" s="144" t="s">
        <v>46</v>
      </c>
      <c r="I59" s="144"/>
      <c r="J59" s="144"/>
      <c r="K59" s="20"/>
    </row>
    <row r="60" spans="2:11" ht="23.25" customHeight="1">
      <c r="B60" s="17"/>
      <c r="C60" s="49"/>
      <c r="D60" s="8"/>
      <c r="E60" s="8"/>
      <c r="F60" s="8"/>
      <c r="G60" s="8"/>
      <c r="H60" s="8"/>
      <c r="I60" s="8"/>
      <c r="J60" s="8"/>
      <c r="K60" s="20"/>
    </row>
    <row r="61" spans="2:11" ht="23.25" customHeight="1">
      <c r="B61" s="17"/>
      <c r="C61" s="2" t="s">
        <v>47</v>
      </c>
      <c r="D61" s="127"/>
      <c r="E61" s="127"/>
      <c r="F61" s="8"/>
      <c r="G61" s="8"/>
      <c r="H61" s="127"/>
      <c r="I61" s="127"/>
      <c r="J61" s="127"/>
      <c r="K61" s="20"/>
    </row>
    <row r="62" spans="2:11" ht="23.25" customHeight="1">
      <c r="B62" s="17"/>
      <c r="C62" s="2" t="s">
        <v>48</v>
      </c>
      <c r="D62" s="127"/>
      <c r="E62" s="127"/>
      <c r="F62" s="13"/>
      <c r="G62" s="13"/>
      <c r="H62" s="127"/>
      <c r="I62" s="127"/>
      <c r="J62" s="127"/>
      <c r="K62" s="20"/>
    </row>
    <row r="63" spans="2:11" ht="23.25" customHeight="1">
      <c r="B63" s="17"/>
      <c r="C63" s="2" t="s">
        <v>49</v>
      </c>
      <c r="D63" s="127"/>
      <c r="E63" s="127"/>
      <c r="F63" s="13"/>
      <c r="G63" s="13"/>
      <c r="H63" s="127"/>
      <c r="I63" s="127"/>
      <c r="J63" s="127"/>
      <c r="K63" s="20"/>
    </row>
    <row r="64" spans="2:11" ht="27" customHeight="1" thickBot="1">
      <c r="B64" s="50"/>
      <c r="C64" s="51"/>
      <c r="D64" s="137"/>
      <c r="E64" s="137"/>
      <c r="F64" s="51"/>
      <c r="G64" s="51"/>
      <c r="H64" s="59"/>
      <c r="I64" s="59"/>
      <c r="J64" s="59"/>
      <c r="K64" s="52"/>
    </row>
  </sheetData>
  <sheetProtection/>
  <mergeCells count="113">
    <mergeCell ref="D63:E63"/>
    <mergeCell ref="H63:J63"/>
    <mergeCell ref="D64:E64"/>
    <mergeCell ref="F11:G11"/>
    <mergeCell ref="F12:G12"/>
    <mergeCell ref="H11:J11"/>
    <mergeCell ref="H12:J12"/>
    <mergeCell ref="C56:E56"/>
    <mergeCell ref="D59:E59"/>
    <mergeCell ref="H59:J59"/>
    <mergeCell ref="D61:E61"/>
    <mergeCell ref="H61:J61"/>
    <mergeCell ref="D62:E62"/>
    <mergeCell ref="H62:J62"/>
    <mergeCell ref="C52:F52"/>
    <mergeCell ref="C53:E53"/>
    <mergeCell ref="F53:H53"/>
    <mergeCell ref="C54:E54"/>
    <mergeCell ref="C55:E55"/>
    <mergeCell ref="C57:J58"/>
    <mergeCell ref="F56:H56"/>
    <mergeCell ref="I56:J56"/>
    <mergeCell ref="D48:E48"/>
    <mergeCell ref="F48:G48"/>
    <mergeCell ref="D49:E49"/>
    <mergeCell ref="F49:G49"/>
    <mergeCell ref="D50:E50"/>
    <mergeCell ref="F50:G50"/>
    <mergeCell ref="D44:E44"/>
    <mergeCell ref="C45:J45"/>
    <mergeCell ref="D46:E46"/>
    <mergeCell ref="F46:H46"/>
    <mergeCell ref="I46:J46"/>
    <mergeCell ref="D47:E47"/>
    <mergeCell ref="F47:G47"/>
    <mergeCell ref="D41:E41"/>
    <mergeCell ref="F41:H41"/>
    <mergeCell ref="D42:E42"/>
    <mergeCell ref="F42:H42"/>
    <mergeCell ref="D43:E43"/>
    <mergeCell ref="F43:H43"/>
    <mergeCell ref="D37:E37"/>
    <mergeCell ref="F37:H37"/>
    <mergeCell ref="C38:J38"/>
    <mergeCell ref="C39:J39"/>
    <mergeCell ref="D40:E40"/>
    <mergeCell ref="F40:H40"/>
    <mergeCell ref="I40:J40"/>
    <mergeCell ref="D34:E34"/>
    <mergeCell ref="G34:H34"/>
    <mergeCell ref="D35:E35"/>
    <mergeCell ref="G35:H35"/>
    <mergeCell ref="D36:E36"/>
    <mergeCell ref="G36:H36"/>
    <mergeCell ref="D31:E31"/>
    <mergeCell ref="G31:H31"/>
    <mergeCell ref="D32:E32"/>
    <mergeCell ref="G32:H32"/>
    <mergeCell ref="D33:E33"/>
    <mergeCell ref="G33:H33"/>
    <mergeCell ref="D28:E28"/>
    <mergeCell ref="G28:H28"/>
    <mergeCell ref="D29:E29"/>
    <mergeCell ref="G29:H29"/>
    <mergeCell ref="D30:E30"/>
    <mergeCell ref="G30:H30"/>
    <mergeCell ref="D25:E25"/>
    <mergeCell ref="G25:H25"/>
    <mergeCell ref="D26:E26"/>
    <mergeCell ref="G26:H26"/>
    <mergeCell ref="D27:E27"/>
    <mergeCell ref="G27:H27"/>
    <mergeCell ref="D22:E22"/>
    <mergeCell ref="G22:H22"/>
    <mergeCell ref="D23:E23"/>
    <mergeCell ref="G23:H23"/>
    <mergeCell ref="D24:E24"/>
    <mergeCell ref="G24:H24"/>
    <mergeCell ref="D19:E19"/>
    <mergeCell ref="G19:H19"/>
    <mergeCell ref="D20:E20"/>
    <mergeCell ref="G20:H20"/>
    <mergeCell ref="D21:E21"/>
    <mergeCell ref="G21:H21"/>
    <mergeCell ref="C16:J16"/>
    <mergeCell ref="C17:C18"/>
    <mergeCell ref="D17:E18"/>
    <mergeCell ref="F17:H17"/>
    <mergeCell ref="I17:J18"/>
    <mergeCell ref="G18:H18"/>
    <mergeCell ref="D13:E13"/>
    <mergeCell ref="F13:G14"/>
    <mergeCell ref="H13:J13"/>
    <mergeCell ref="D14:E14"/>
    <mergeCell ref="H14:J14"/>
    <mergeCell ref="C15:J15"/>
    <mergeCell ref="D10:E10"/>
    <mergeCell ref="H10:J10"/>
    <mergeCell ref="D11:E11"/>
    <mergeCell ref="D12:E12"/>
    <mergeCell ref="D7:E7"/>
    <mergeCell ref="H7:J7"/>
    <mergeCell ref="D8:E8"/>
    <mergeCell ref="H8:J8"/>
    <mergeCell ref="D9:E9"/>
    <mergeCell ref="H9:J9"/>
    <mergeCell ref="B2:K2"/>
    <mergeCell ref="B3:K3"/>
    <mergeCell ref="C4:J4"/>
    <mergeCell ref="C5:C6"/>
    <mergeCell ref="D5:E6"/>
    <mergeCell ref="H5:J5"/>
    <mergeCell ref="H6:J6"/>
  </mergeCells>
  <printOptions horizontalCentered="1" verticalCentered="1"/>
  <pageMargins left="0" right="0" top="0" bottom="0" header="0" footer="0"/>
  <pageSetup fitToHeight="1" fitToWidth="1" horizontalDpi="600" verticalDpi="600" orientation="portrait" paperSize="9" scale="73"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B2:N65"/>
  <sheetViews>
    <sheetView view="pageBreakPreview" zoomScaleNormal="40" zoomScaleSheetLayoutView="100" zoomScalePageLayoutView="0" workbookViewId="0" topLeftCell="A55">
      <selection activeCell="F22" sqref="F22"/>
    </sheetView>
  </sheetViews>
  <sheetFormatPr defaultColWidth="9.140625" defaultRowHeight="15"/>
  <cols>
    <col min="1" max="1" width="2.28125" style="14" customWidth="1"/>
    <col min="2" max="2" width="2.00390625" style="14" customWidth="1"/>
    <col min="3" max="3" width="25.7109375" style="14" customWidth="1"/>
    <col min="4" max="4" width="19.8515625" style="14" customWidth="1"/>
    <col min="5" max="5" width="19.00390625" style="14" customWidth="1"/>
    <col min="6" max="6" width="24.28125" style="14" customWidth="1"/>
    <col min="7" max="7" width="3.00390625" style="14" customWidth="1"/>
    <col min="8" max="8" width="5.140625" style="14" customWidth="1"/>
    <col min="9" max="9" width="26.57421875" style="14" customWidth="1"/>
    <col min="10" max="10" width="1.421875" style="14" customWidth="1"/>
    <col min="11" max="11" width="2.28125" style="14" customWidth="1"/>
    <col min="12" max="16384" width="9.140625" style="14" customWidth="1"/>
  </cols>
  <sheetData>
    <row r="1" ht="13.5" thickBot="1"/>
    <row r="2" spans="2:10" ht="15" customHeight="1">
      <c r="B2" s="124" t="s">
        <v>0</v>
      </c>
      <c r="C2" s="125"/>
      <c r="D2" s="125"/>
      <c r="E2" s="125"/>
      <c r="F2" s="125"/>
      <c r="G2" s="125"/>
      <c r="H2" s="125"/>
      <c r="I2" s="125"/>
      <c r="J2" s="126"/>
    </row>
    <row r="3" spans="2:10" ht="15.75" customHeight="1" thickBot="1">
      <c r="B3" s="129" t="s">
        <v>69</v>
      </c>
      <c r="C3" s="130"/>
      <c r="D3" s="130"/>
      <c r="E3" s="130"/>
      <c r="F3" s="130"/>
      <c r="G3" s="130"/>
      <c r="H3" s="130"/>
      <c r="I3" s="130"/>
      <c r="J3" s="131"/>
    </row>
    <row r="4" spans="2:10" ht="7.5" customHeight="1">
      <c r="B4" s="15"/>
      <c r="C4" s="145"/>
      <c r="D4" s="145"/>
      <c r="E4" s="145"/>
      <c r="F4" s="145"/>
      <c r="G4" s="145"/>
      <c r="H4" s="145"/>
      <c r="I4" s="145"/>
      <c r="J4" s="16"/>
    </row>
    <row r="5" spans="2:10" ht="12.75">
      <c r="B5" s="17"/>
      <c r="C5" s="164" t="s">
        <v>1</v>
      </c>
      <c r="D5" s="165"/>
      <c r="E5" s="166"/>
      <c r="F5" s="4" t="s">
        <v>2</v>
      </c>
      <c r="G5" s="215" t="s">
        <v>70</v>
      </c>
      <c r="H5" s="215"/>
      <c r="I5" s="215"/>
      <c r="J5" s="20"/>
    </row>
    <row r="6" spans="2:10" ht="12.75">
      <c r="B6" s="17"/>
      <c r="C6" s="164"/>
      <c r="D6" s="167"/>
      <c r="E6" s="168"/>
      <c r="F6" s="4" t="s">
        <v>5</v>
      </c>
      <c r="G6" s="114">
        <v>5</v>
      </c>
      <c r="H6" s="115"/>
      <c r="I6" s="116"/>
      <c r="J6" s="20"/>
    </row>
    <row r="7" spans="2:10" ht="12.75">
      <c r="B7" s="17"/>
      <c r="C7" s="3" t="s">
        <v>4</v>
      </c>
      <c r="D7" s="172"/>
      <c r="E7" s="173"/>
      <c r="F7" s="11" t="s">
        <v>68</v>
      </c>
      <c r="G7" s="119" t="str">
        <f>IF((G6&gt;=5)*AND(G6&lt;10),"Yararlanıyor.","Yararlanmıyor.")</f>
        <v>Yararlanıyor.</v>
      </c>
      <c r="H7" s="120"/>
      <c r="I7" s="121"/>
      <c r="J7" s="20"/>
    </row>
    <row r="8" spans="2:10" ht="12.75">
      <c r="B8" s="17"/>
      <c r="C8" s="3" t="s">
        <v>6</v>
      </c>
      <c r="D8" s="113"/>
      <c r="E8" s="113"/>
      <c r="F8" s="4" t="s">
        <v>53</v>
      </c>
      <c r="G8" s="122"/>
      <c r="H8" s="123"/>
      <c r="I8" s="123"/>
      <c r="J8" s="20"/>
    </row>
    <row r="9" spans="2:10" ht="12.75">
      <c r="B9" s="17"/>
      <c r="C9" s="3" t="s">
        <v>7</v>
      </c>
      <c r="D9" s="113"/>
      <c r="E9" s="113"/>
      <c r="F9" s="3" t="s">
        <v>60</v>
      </c>
      <c r="G9" s="113">
        <v>30</v>
      </c>
      <c r="H9" s="113"/>
      <c r="I9" s="113"/>
      <c r="J9" s="20"/>
    </row>
    <row r="10" spans="2:10" ht="12.75">
      <c r="B10" s="17"/>
      <c r="C10" s="3" t="s">
        <v>8</v>
      </c>
      <c r="D10" s="117">
        <v>30</v>
      </c>
      <c r="E10" s="118"/>
      <c r="F10" s="3" t="s">
        <v>9</v>
      </c>
      <c r="G10" s="216">
        <v>0</v>
      </c>
      <c r="H10" s="216"/>
      <c r="I10" s="216"/>
      <c r="J10" s="20"/>
    </row>
    <row r="11" spans="2:10" ht="12.75">
      <c r="B11" s="17"/>
      <c r="C11" s="3" t="s">
        <v>10</v>
      </c>
      <c r="D11" s="105" t="s">
        <v>193</v>
      </c>
      <c r="E11" s="106"/>
      <c r="F11" s="156" t="s">
        <v>175</v>
      </c>
      <c r="G11" s="158"/>
      <c r="H11" s="159"/>
      <c r="I11" s="160"/>
      <c r="J11" s="20"/>
    </row>
    <row r="12" spans="2:10" ht="18">
      <c r="B12" s="17"/>
      <c r="C12" s="3" t="s">
        <v>11</v>
      </c>
      <c r="D12" s="111">
        <f>(I57+H58)</f>
        <v>6022.36</v>
      </c>
      <c r="E12" s="112"/>
      <c r="F12" s="157"/>
      <c r="G12" s="161"/>
      <c r="H12" s="162"/>
      <c r="I12" s="163"/>
      <c r="J12" s="20"/>
    </row>
    <row r="13" spans="2:10" ht="21" customHeight="1">
      <c r="B13" s="17"/>
      <c r="C13" s="3" t="s">
        <v>12</v>
      </c>
      <c r="D13" s="105" t="s">
        <v>190</v>
      </c>
      <c r="E13" s="106"/>
      <c r="F13" s="196" t="s">
        <v>71</v>
      </c>
      <c r="G13" s="153" t="s">
        <v>192</v>
      </c>
      <c r="H13" s="154"/>
      <c r="I13" s="155"/>
      <c r="J13" s="20"/>
    </row>
    <row r="14" spans="2:10" ht="15.75" customHeight="1">
      <c r="B14" s="17"/>
      <c r="C14" s="3" t="s">
        <v>13</v>
      </c>
      <c r="D14" s="105" t="s">
        <v>190</v>
      </c>
      <c r="E14" s="106"/>
      <c r="F14" s="152"/>
      <c r="G14" s="105"/>
      <c r="H14" s="107"/>
      <c r="I14" s="106"/>
      <c r="J14" s="20"/>
    </row>
    <row r="15" spans="2:10" ht="9" customHeight="1">
      <c r="B15" s="17"/>
      <c r="C15" s="128"/>
      <c r="D15" s="128"/>
      <c r="E15" s="128"/>
      <c r="F15" s="128"/>
      <c r="G15" s="128"/>
      <c r="H15" s="128"/>
      <c r="I15" s="128"/>
      <c r="J15" s="20"/>
    </row>
    <row r="16" spans="2:10" ht="12.75">
      <c r="B16" s="17"/>
      <c r="C16" s="104" t="s">
        <v>14</v>
      </c>
      <c r="D16" s="104"/>
      <c r="E16" s="104"/>
      <c r="F16" s="104"/>
      <c r="G16" s="104"/>
      <c r="H16" s="104"/>
      <c r="I16" s="104"/>
      <c r="J16" s="20"/>
    </row>
    <row r="17" spans="2:10" ht="38.25" customHeight="1">
      <c r="B17" s="17"/>
      <c r="C17" s="21" t="s">
        <v>15</v>
      </c>
      <c r="D17" s="108" t="s">
        <v>16</v>
      </c>
      <c r="E17" s="108"/>
      <c r="F17" s="108" t="s">
        <v>17</v>
      </c>
      <c r="G17" s="108"/>
      <c r="H17" s="108" t="s">
        <v>18</v>
      </c>
      <c r="I17" s="108"/>
      <c r="J17" s="20"/>
    </row>
    <row r="18" spans="2:12" ht="12.75">
      <c r="B18" s="17"/>
      <c r="C18" s="4" t="s">
        <v>19</v>
      </c>
      <c r="D18" s="102">
        <v>115.5</v>
      </c>
      <c r="E18" s="103"/>
      <c r="F18" s="22">
        <f>ROUND(D18/D10*G10,2)</f>
        <v>0</v>
      </c>
      <c r="G18" s="23"/>
      <c r="H18" s="24"/>
      <c r="I18" s="25">
        <f>D18-F18</f>
        <v>115.5</v>
      </c>
      <c r="J18" s="20"/>
      <c r="L18" s="1"/>
    </row>
    <row r="19" spans="2:12" ht="12.75">
      <c r="B19" s="17"/>
      <c r="C19" s="3" t="s">
        <v>20</v>
      </c>
      <c r="D19" s="102">
        <v>1205.27</v>
      </c>
      <c r="E19" s="103"/>
      <c r="F19" s="22">
        <f>ROUND(D19/D10*G10,2)</f>
        <v>0</v>
      </c>
      <c r="G19" s="23"/>
      <c r="H19" s="24"/>
      <c r="I19" s="25">
        <f>D19-F19</f>
        <v>1205.27</v>
      </c>
      <c r="J19" s="20"/>
      <c r="L19" s="1"/>
    </row>
    <row r="20" spans="2:10" ht="12.75">
      <c r="B20" s="17"/>
      <c r="C20" s="3" t="s">
        <v>21</v>
      </c>
      <c r="D20" s="102">
        <v>33.88</v>
      </c>
      <c r="E20" s="103"/>
      <c r="F20" s="22">
        <f>ROUND(D20/D10*G10,2)</f>
        <v>0</v>
      </c>
      <c r="G20" s="23"/>
      <c r="H20" s="24"/>
      <c r="I20" s="25">
        <f aca="true" t="shared" si="0" ref="I20:I35">D20-F20</f>
        <v>33.88</v>
      </c>
      <c r="J20" s="20"/>
    </row>
    <row r="21" spans="2:10" ht="12.75">
      <c r="B21" s="17"/>
      <c r="C21" s="3" t="s">
        <v>22</v>
      </c>
      <c r="D21" s="102">
        <v>169.4</v>
      </c>
      <c r="E21" s="103"/>
      <c r="F21" s="22">
        <f>ROUND(D21/D10*G10,2)</f>
        <v>0</v>
      </c>
      <c r="G21" s="23"/>
      <c r="H21" s="24"/>
      <c r="I21" s="25">
        <f t="shared" si="0"/>
        <v>169.4</v>
      </c>
      <c r="J21" s="20"/>
    </row>
    <row r="22" spans="2:10" ht="12.75">
      <c r="B22" s="17"/>
      <c r="C22" s="3" t="s">
        <v>23</v>
      </c>
      <c r="D22" s="102">
        <v>0</v>
      </c>
      <c r="E22" s="103"/>
      <c r="F22" s="22">
        <f>ROUND(D22/D10*G10,2)</f>
        <v>0</v>
      </c>
      <c r="G22" s="23"/>
      <c r="H22" s="24"/>
      <c r="I22" s="25">
        <f t="shared" si="0"/>
        <v>0</v>
      </c>
      <c r="J22" s="20"/>
    </row>
    <row r="23" spans="2:10" ht="12.75">
      <c r="B23" s="17"/>
      <c r="C23" s="3" t="s">
        <v>24</v>
      </c>
      <c r="D23" s="102">
        <v>45</v>
      </c>
      <c r="E23" s="103"/>
      <c r="F23" s="22">
        <f>ROUND(D23/D30*G10,2)</f>
        <v>0</v>
      </c>
      <c r="G23" s="23"/>
      <c r="H23" s="24"/>
      <c r="I23" s="25">
        <f t="shared" si="0"/>
        <v>45</v>
      </c>
      <c r="J23" s="20"/>
    </row>
    <row r="24" spans="2:10" ht="12.75">
      <c r="B24" s="17"/>
      <c r="C24" s="3" t="s">
        <v>25</v>
      </c>
      <c r="D24" s="102">
        <v>279.81</v>
      </c>
      <c r="E24" s="103"/>
      <c r="F24" s="22">
        <f>ROUND(D24/D10*G10,2)</f>
        <v>0</v>
      </c>
      <c r="G24" s="23"/>
      <c r="H24" s="24"/>
      <c r="I24" s="25">
        <f t="shared" si="0"/>
        <v>279.81</v>
      </c>
      <c r="J24" s="20"/>
    </row>
    <row r="25" spans="2:10" ht="12.75">
      <c r="B25" s="17"/>
      <c r="C25" s="3" t="s">
        <v>26</v>
      </c>
      <c r="D25" s="102">
        <v>461.99</v>
      </c>
      <c r="E25" s="103"/>
      <c r="F25" s="22">
        <f>ROUND(D25/D10*G10,2)</f>
        <v>0</v>
      </c>
      <c r="G25" s="23"/>
      <c r="H25" s="24"/>
      <c r="I25" s="25">
        <f t="shared" si="0"/>
        <v>461.99</v>
      </c>
      <c r="J25" s="20"/>
    </row>
    <row r="26" spans="2:10" ht="12.75">
      <c r="B26" s="17"/>
      <c r="C26" s="3" t="s">
        <v>27</v>
      </c>
      <c r="D26" s="102">
        <v>0</v>
      </c>
      <c r="E26" s="103"/>
      <c r="F26" s="22">
        <f>ROUND(D26/D10*G10,2)</f>
        <v>0</v>
      </c>
      <c r="G26" s="23"/>
      <c r="H26" s="24"/>
      <c r="I26" s="25">
        <f t="shared" si="0"/>
        <v>0</v>
      </c>
      <c r="J26" s="20"/>
    </row>
    <row r="27" spans="2:10" ht="12.75">
      <c r="B27" s="17"/>
      <c r="C27" s="3" t="s">
        <v>28</v>
      </c>
      <c r="D27" s="102">
        <v>26.86</v>
      </c>
      <c r="E27" s="103"/>
      <c r="F27" s="22">
        <f>ROUND(D27/D10*G10,2)</f>
        <v>0</v>
      </c>
      <c r="G27" s="23"/>
      <c r="H27" s="24"/>
      <c r="I27" s="25">
        <f t="shared" si="0"/>
        <v>26.86</v>
      </c>
      <c r="J27" s="20"/>
    </row>
    <row r="28" spans="2:10" ht="12.75">
      <c r="B28" s="17"/>
      <c r="C28" s="3" t="s">
        <v>29</v>
      </c>
      <c r="D28" s="102">
        <v>923.98</v>
      </c>
      <c r="E28" s="103"/>
      <c r="F28" s="22">
        <f>ROUND(D28/D10*G10,2)</f>
        <v>0</v>
      </c>
      <c r="G28" s="23"/>
      <c r="H28" s="24"/>
      <c r="I28" s="25">
        <f t="shared" si="0"/>
        <v>923.98</v>
      </c>
      <c r="J28" s="20"/>
    </row>
    <row r="29" spans="2:10" ht="12.75">
      <c r="B29" s="17"/>
      <c r="C29" s="3" t="s">
        <v>55</v>
      </c>
      <c r="D29" s="102">
        <v>121.66</v>
      </c>
      <c r="E29" s="103"/>
      <c r="F29" s="22">
        <f>ROUND(D29/D10*G10,2)</f>
        <v>0</v>
      </c>
      <c r="G29" s="23"/>
      <c r="H29" s="24"/>
      <c r="I29" s="25">
        <f t="shared" si="0"/>
        <v>121.66</v>
      </c>
      <c r="J29" s="20"/>
    </row>
    <row r="30" spans="2:10" ht="12.75">
      <c r="B30" s="17"/>
      <c r="C30" s="3" t="s">
        <v>30</v>
      </c>
      <c r="D30" s="102">
        <v>512.04</v>
      </c>
      <c r="E30" s="103"/>
      <c r="F30" s="22">
        <f>ROUND(D30/D10*G10,2)</f>
        <v>0</v>
      </c>
      <c r="G30" s="23"/>
      <c r="H30" s="24"/>
      <c r="I30" s="25">
        <f t="shared" si="0"/>
        <v>512.04</v>
      </c>
      <c r="J30" s="20"/>
    </row>
    <row r="31" spans="2:11" ht="12.75">
      <c r="B31" s="17"/>
      <c r="C31" s="3" t="s">
        <v>31</v>
      </c>
      <c r="D31" s="102">
        <v>60.96</v>
      </c>
      <c r="E31" s="103"/>
      <c r="F31" s="22">
        <f>ROUND(D31/D10*G10,2)</f>
        <v>0</v>
      </c>
      <c r="G31" s="23"/>
      <c r="H31" s="24"/>
      <c r="I31" s="25">
        <f t="shared" si="0"/>
        <v>60.96</v>
      </c>
      <c r="J31" s="20"/>
      <c r="K31" s="26"/>
    </row>
    <row r="32" spans="2:10" ht="12.75">
      <c r="B32" s="17"/>
      <c r="C32" s="3" t="s">
        <v>51</v>
      </c>
      <c r="D32" s="102">
        <v>547.46</v>
      </c>
      <c r="E32" s="103"/>
      <c r="F32" s="22">
        <f>(D32)</f>
        <v>547.46</v>
      </c>
      <c r="G32" s="23"/>
      <c r="H32" s="24"/>
      <c r="I32" s="27">
        <f t="shared" si="0"/>
        <v>0</v>
      </c>
      <c r="J32" s="20"/>
    </row>
    <row r="33" spans="2:10" ht="12.75">
      <c r="B33" s="17"/>
      <c r="C33" s="3" t="s">
        <v>32</v>
      </c>
      <c r="D33" s="102">
        <v>1792.13</v>
      </c>
      <c r="E33" s="103"/>
      <c r="F33" s="22">
        <f>ROUND(D33/D10*G10,2)</f>
        <v>0</v>
      </c>
      <c r="G33" s="23"/>
      <c r="H33" s="24"/>
      <c r="I33" s="25">
        <f t="shared" si="0"/>
        <v>1792.13</v>
      </c>
      <c r="J33" s="20"/>
    </row>
    <row r="34" spans="2:10" ht="12.75">
      <c r="B34" s="17"/>
      <c r="C34" s="3" t="s">
        <v>57</v>
      </c>
      <c r="D34" s="102">
        <v>700</v>
      </c>
      <c r="E34" s="103"/>
      <c r="F34" s="22">
        <f>ROUND(D34/D10*G10,2)</f>
        <v>0</v>
      </c>
      <c r="G34" s="23"/>
      <c r="H34" s="24"/>
      <c r="I34" s="25">
        <f t="shared" si="0"/>
        <v>700</v>
      </c>
      <c r="J34" s="20"/>
    </row>
    <row r="35" spans="2:10" ht="12.75">
      <c r="B35" s="17"/>
      <c r="C35" s="3" t="s">
        <v>58</v>
      </c>
      <c r="D35" s="102">
        <v>100</v>
      </c>
      <c r="E35" s="103"/>
      <c r="F35" s="22">
        <f>ROUND(D35/D10*G10,2)</f>
        <v>0</v>
      </c>
      <c r="G35" s="23"/>
      <c r="H35" s="24"/>
      <c r="I35" s="25">
        <f t="shared" si="0"/>
        <v>100</v>
      </c>
      <c r="J35" s="20"/>
    </row>
    <row r="36" spans="2:10" ht="15" customHeight="1">
      <c r="B36" s="17"/>
      <c r="C36" s="28" t="s">
        <v>33</v>
      </c>
      <c r="D36" s="100">
        <f>SUM(D18:E35)</f>
        <v>7095.94</v>
      </c>
      <c r="E36" s="101"/>
      <c r="F36" s="22">
        <f>SUM(F18:F35)</f>
        <v>547.46</v>
      </c>
      <c r="G36" s="29"/>
      <c r="H36" s="30"/>
      <c r="I36" s="25">
        <f>SUM(I18:I35)</f>
        <v>6548.48</v>
      </c>
      <c r="J36" s="20"/>
    </row>
    <row r="37" spans="2:14" ht="9.75" customHeight="1">
      <c r="B37" s="17"/>
      <c r="C37" s="110"/>
      <c r="D37" s="110"/>
      <c r="E37" s="110"/>
      <c r="F37" s="110"/>
      <c r="G37" s="110"/>
      <c r="H37" s="110"/>
      <c r="I37" s="110"/>
      <c r="J37" s="20"/>
      <c r="N37" s="1"/>
    </row>
    <row r="38" spans="2:14" ht="12.75">
      <c r="B38" s="17"/>
      <c r="C38" s="104" t="s">
        <v>34</v>
      </c>
      <c r="D38" s="104"/>
      <c r="E38" s="104"/>
      <c r="F38" s="104"/>
      <c r="G38" s="104"/>
      <c r="H38" s="104"/>
      <c r="I38" s="104"/>
      <c r="J38" s="20"/>
      <c r="N38" s="31"/>
    </row>
    <row r="39" spans="2:10" ht="27" customHeight="1">
      <c r="B39" s="17"/>
      <c r="C39" s="21" t="s">
        <v>15</v>
      </c>
      <c r="D39" s="108" t="s">
        <v>35</v>
      </c>
      <c r="E39" s="108"/>
      <c r="F39" s="108" t="s">
        <v>36</v>
      </c>
      <c r="G39" s="108"/>
      <c r="H39" s="108" t="s">
        <v>18</v>
      </c>
      <c r="I39" s="108"/>
      <c r="J39" s="20"/>
    </row>
    <row r="40" spans="2:10" ht="12.75">
      <c r="B40" s="17"/>
      <c r="C40" s="3" t="s">
        <v>37</v>
      </c>
      <c r="D40" s="102">
        <v>632.82</v>
      </c>
      <c r="E40" s="103"/>
      <c r="F40" s="22">
        <v>0</v>
      </c>
      <c r="G40" s="25"/>
      <c r="H40" s="22"/>
      <c r="I40" s="25">
        <f>D40-F40</f>
        <v>632.82</v>
      </c>
      <c r="J40" s="20"/>
    </row>
    <row r="41" spans="2:10" ht="12.75">
      <c r="B41" s="17"/>
      <c r="C41" s="3" t="s">
        <v>38</v>
      </c>
      <c r="D41" s="102">
        <v>379.69</v>
      </c>
      <c r="E41" s="103"/>
      <c r="F41" s="22">
        <v>0</v>
      </c>
      <c r="G41" s="25"/>
      <c r="H41" s="22"/>
      <c r="I41" s="25">
        <f>D41-F41</f>
        <v>379.69</v>
      </c>
      <c r="J41" s="20"/>
    </row>
    <row r="42" spans="2:10" ht="12.75">
      <c r="B42" s="17"/>
      <c r="C42" s="3" t="s">
        <v>72</v>
      </c>
      <c r="D42" s="102">
        <v>325.53</v>
      </c>
      <c r="E42" s="103"/>
      <c r="F42" s="22">
        <v>0</v>
      </c>
      <c r="G42" s="25"/>
      <c r="H42" s="22"/>
      <c r="I42" s="25">
        <v>0</v>
      </c>
      <c r="J42" s="20"/>
    </row>
    <row r="43" spans="2:10" ht="18.75" customHeight="1">
      <c r="B43" s="17"/>
      <c r="C43" s="28" t="s">
        <v>33</v>
      </c>
      <c r="D43" s="100">
        <f>SUM(D40:D41)</f>
        <v>1012.51</v>
      </c>
      <c r="E43" s="101"/>
      <c r="F43" s="22">
        <f>SUM(F40:F41)</f>
        <v>0</v>
      </c>
      <c r="G43" s="29"/>
      <c r="H43" s="32"/>
      <c r="I43" s="25">
        <f>SUM(I40:I41)</f>
        <v>1012.51</v>
      </c>
      <c r="J43" s="20"/>
    </row>
    <row r="44" spans="2:10" ht="27.75" customHeight="1">
      <c r="B44" s="17"/>
      <c r="C44" s="28" t="s">
        <v>39</v>
      </c>
      <c r="D44" s="109">
        <f>(D36+D43)</f>
        <v>8108.45</v>
      </c>
      <c r="E44" s="109"/>
      <c r="F44" s="33"/>
      <c r="G44" s="34"/>
      <c r="H44" s="34"/>
      <c r="I44" s="33"/>
      <c r="J44" s="20"/>
    </row>
    <row r="45" spans="2:10" ht="12.75">
      <c r="B45" s="17"/>
      <c r="C45" s="104" t="s">
        <v>40</v>
      </c>
      <c r="D45" s="104"/>
      <c r="E45" s="104"/>
      <c r="F45" s="104"/>
      <c r="G45" s="104"/>
      <c r="H45" s="104"/>
      <c r="I45" s="104"/>
      <c r="J45" s="20"/>
    </row>
    <row r="46" spans="2:10" ht="25.5">
      <c r="B46" s="17"/>
      <c r="C46" s="21" t="s">
        <v>15</v>
      </c>
      <c r="D46" s="108" t="s">
        <v>41</v>
      </c>
      <c r="E46" s="108"/>
      <c r="F46" s="108" t="s">
        <v>42</v>
      </c>
      <c r="G46" s="108"/>
      <c r="H46" s="108" t="s">
        <v>18</v>
      </c>
      <c r="I46" s="108"/>
      <c r="J46" s="20"/>
    </row>
    <row r="47" spans="2:10" ht="12.75">
      <c r="B47" s="17"/>
      <c r="C47" s="3" t="s">
        <v>43</v>
      </c>
      <c r="D47" s="102">
        <v>82.88</v>
      </c>
      <c r="E47" s="103"/>
      <c r="F47" s="22">
        <f>ROUND(D47/D10*G10,2)</f>
        <v>0</v>
      </c>
      <c r="G47" s="29"/>
      <c r="H47" s="32"/>
      <c r="I47" s="25">
        <f>(D47-F47)</f>
        <v>82.88</v>
      </c>
      <c r="J47" s="20"/>
    </row>
    <row r="48" spans="2:10" ht="12.75">
      <c r="B48" s="17"/>
      <c r="C48" s="3" t="s">
        <v>44</v>
      </c>
      <c r="D48" s="102">
        <v>47.57</v>
      </c>
      <c r="E48" s="103"/>
      <c r="F48" s="22">
        <f>ROUND((((D48/D10)*G10)+D32*0.00759),2)</f>
        <v>4.16</v>
      </c>
      <c r="G48" s="29"/>
      <c r="H48" s="32"/>
      <c r="I48" s="25">
        <f>(D48-F48)</f>
        <v>43.41</v>
      </c>
      <c r="J48" s="20"/>
    </row>
    <row r="49" spans="2:10" ht="12.75">
      <c r="B49" s="17"/>
      <c r="C49" s="64" t="s">
        <v>73</v>
      </c>
      <c r="D49" s="102">
        <v>19.13</v>
      </c>
      <c r="E49" s="103"/>
      <c r="F49" s="22">
        <f>ROUND((D49/D10)*G10,2)</f>
        <v>0</v>
      </c>
      <c r="G49" s="37"/>
      <c r="H49" s="65"/>
      <c r="I49" s="25">
        <f>(D49-F49)</f>
        <v>19.13</v>
      </c>
      <c r="J49" s="20"/>
    </row>
    <row r="50" spans="2:10" ht="12.75">
      <c r="B50" s="17"/>
      <c r="C50" s="64" t="s">
        <v>59</v>
      </c>
      <c r="D50" s="102">
        <v>100</v>
      </c>
      <c r="E50" s="103"/>
      <c r="F50" s="55">
        <v>0</v>
      </c>
      <c r="G50" s="62"/>
      <c r="H50" s="63"/>
      <c r="I50" s="58">
        <f>(D50-F50)</f>
        <v>100</v>
      </c>
      <c r="J50" s="20"/>
    </row>
    <row r="51" spans="2:10" ht="12.75">
      <c r="B51" s="17"/>
      <c r="C51" s="35" t="s">
        <v>33</v>
      </c>
      <c r="D51" s="100">
        <f>SUM(D47:D50)</f>
        <v>249.58</v>
      </c>
      <c r="E51" s="101"/>
      <c r="F51" s="36">
        <f>SUM(F47:F50)</f>
        <v>4.16</v>
      </c>
      <c r="G51" s="37"/>
      <c r="H51" s="38"/>
      <c r="I51" s="39">
        <f>SUM(I47:I50)</f>
        <v>245.42</v>
      </c>
      <c r="J51" s="20"/>
    </row>
    <row r="52" spans="2:10" ht="12.75">
      <c r="B52" s="17"/>
      <c r="C52" s="40"/>
      <c r="D52" s="41"/>
      <c r="E52" s="42"/>
      <c r="F52" s="41"/>
      <c r="G52" s="42"/>
      <c r="H52" s="43"/>
      <c r="I52" s="44"/>
      <c r="J52" s="20"/>
    </row>
    <row r="53" spans="2:10" ht="7.5" customHeight="1">
      <c r="B53" s="17"/>
      <c r="C53" s="138"/>
      <c r="D53" s="138"/>
      <c r="E53" s="138"/>
      <c r="F53" s="138"/>
      <c r="G53" s="34"/>
      <c r="H53" s="46"/>
      <c r="I53" s="33"/>
      <c r="J53" s="20"/>
    </row>
    <row r="54" spans="2:10" ht="12.75">
      <c r="B54" s="17"/>
      <c r="C54" s="139" t="s">
        <v>61</v>
      </c>
      <c r="D54" s="140"/>
      <c r="E54" s="140"/>
      <c r="F54" s="22">
        <f>I43+I36</f>
        <v>7560.99</v>
      </c>
      <c r="G54" s="47"/>
      <c r="H54" s="22"/>
      <c r="I54" s="25">
        <f>SUM(I55:I57)</f>
        <v>7560.99</v>
      </c>
      <c r="J54" s="20"/>
    </row>
    <row r="55" spans="2:10" ht="12.75">
      <c r="B55" s="17"/>
      <c r="C55" s="132" t="s">
        <v>62</v>
      </c>
      <c r="D55" s="133"/>
      <c r="E55" s="133"/>
      <c r="F55" s="5"/>
      <c r="G55" s="6"/>
      <c r="H55" s="5"/>
      <c r="I55" s="25">
        <f>SUM(D40:D42)</f>
        <v>1338.04</v>
      </c>
      <c r="J55" s="20"/>
    </row>
    <row r="56" spans="2:10" ht="15.75" customHeight="1">
      <c r="B56" s="17"/>
      <c r="C56" s="132" t="s">
        <v>63</v>
      </c>
      <c r="D56" s="133"/>
      <c r="E56" s="133"/>
      <c r="F56" s="5"/>
      <c r="G56" s="6"/>
      <c r="H56" s="5"/>
      <c r="I56" s="25">
        <f>SUM(I51)</f>
        <v>245.42</v>
      </c>
      <c r="J56" s="20"/>
    </row>
    <row r="57" spans="2:10" ht="12.75">
      <c r="B57" s="17"/>
      <c r="C57" s="132" t="s">
        <v>64</v>
      </c>
      <c r="D57" s="133"/>
      <c r="E57" s="133"/>
      <c r="F57" s="5"/>
      <c r="G57" s="6"/>
      <c r="H57" s="5"/>
      <c r="I57" s="25">
        <f>D36-(D32+D42+I51)</f>
        <v>5977.53</v>
      </c>
      <c r="J57" s="48"/>
    </row>
    <row r="58" spans="2:10" ht="12.75">
      <c r="B58" s="17"/>
      <c r="C58" s="132" t="s">
        <v>65</v>
      </c>
      <c r="D58" s="133"/>
      <c r="E58" s="136"/>
      <c r="F58" s="217"/>
      <c r="G58" s="218"/>
      <c r="H58" s="134">
        <f>(I57*9/36000*G9)</f>
        <v>44.83</v>
      </c>
      <c r="I58" s="135"/>
      <c r="J58" s="48"/>
    </row>
    <row r="59" spans="2:10" ht="129.75" customHeight="1">
      <c r="B59" s="17"/>
      <c r="C59" s="141" t="s">
        <v>45</v>
      </c>
      <c r="D59" s="142"/>
      <c r="E59" s="142"/>
      <c r="F59" s="142"/>
      <c r="G59" s="142"/>
      <c r="H59" s="142"/>
      <c r="I59" s="143"/>
      <c r="J59" s="48"/>
    </row>
    <row r="60" spans="2:10" ht="23.25" customHeight="1">
      <c r="B60" s="17"/>
      <c r="C60" s="49"/>
      <c r="D60" s="110" t="s">
        <v>56</v>
      </c>
      <c r="E60" s="110"/>
      <c r="F60" s="49"/>
      <c r="G60" s="144" t="s">
        <v>46</v>
      </c>
      <c r="H60" s="144"/>
      <c r="I60" s="144"/>
      <c r="J60" s="20"/>
    </row>
    <row r="61" spans="2:10" ht="23.25" customHeight="1">
      <c r="B61" s="17"/>
      <c r="C61" s="49"/>
      <c r="D61" s="8"/>
      <c r="E61" s="8"/>
      <c r="F61" s="13"/>
      <c r="G61" s="13"/>
      <c r="H61" s="13"/>
      <c r="I61" s="13"/>
      <c r="J61" s="20"/>
    </row>
    <row r="62" spans="2:10" ht="23.25" customHeight="1">
      <c r="B62" s="17"/>
      <c r="C62" s="2" t="s">
        <v>47</v>
      </c>
      <c r="D62" s="127"/>
      <c r="E62" s="127"/>
      <c r="F62" s="13"/>
      <c r="G62" s="127"/>
      <c r="H62" s="127"/>
      <c r="I62" s="127"/>
      <c r="J62" s="20"/>
    </row>
    <row r="63" spans="2:10" ht="24.75" customHeight="1">
      <c r="B63" s="17"/>
      <c r="C63" s="2" t="s">
        <v>48</v>
      </c>
      <c r="D63" s="127"/>
      <c r="E63" s="127"/>
      <c r="F63" s="13"/>
      <c r="G63" s="127"/>
      <c r="H63" s="127"/>
      <c r="I63" s="127"/>
      <c r="J63" s="20"/>
    </row>
    <row r="64" spans="2:10" ht="23.25" customHeight="1">
      <c r="B64" s="17"/>
      <c r="C64" s="2" t="s">
        <v>49</v>
      </c>
      <c r="D64" s="127"/>
      <c r="E64" s="127"/>
      <c r="F64" s="13"/>
      <c r="G64" s="127"/>
      <c r="H64" s="127"/>
      <c r="I64" s="127"/>
      <c r="J64" s="20"/>
    </row>
    <row r="65" spans="2:10" ht="19.5" customHeight="1" thickBot="1">
      <c r="B65" s="50"/>
      <c r="C65" s="51"/>
      <c r="D65" s="137"/>
      <c r="E65" s="137"/>
      <c r="F65" s="51"/>
      <c r="G65" s="137"/>
      <c r="H65" s="137"/>
      <c r="I65" s="137"/>
      <c r="J65" s="52"/>
    </row>
  </sheetData>
  <sheetProtection/>
  <mergeCells count="86">
    <mergeCell ref="D65:E65"/>
    <mergeCell ref="G65:I65"/>
    <mergeCell ref="F58:G58"/>
    <mergeCell ref="H58:I58"/>
    <mergeCell ref="C58:E58"/>
    <mergeCell ref="D62:E62"/>
    <mergeCell ref="G62:I62"/>
    <mergeCell ref="D63:E63"/>
    <mergeCell ref="G63:I63"/>
    <mergeCell ref="D64:E64"/>
    <mergeCell ref="G64:I64"/>
    <mergeCell ref="C54:E54"/>
    <mergeCell ref="C55:E55"/>
    <mergeCell ref="C56:E56"/>
    <mergeCell ref="C57:E57"/>
    <mergeCell ref="C59:I59"/>
    <mergeCell ref="D60:E60"/>
    <mergeCell ref="G60:I60"/>
    <mergeCell ref="D47:E47"/>
    <mergeCell ref="D48:E48"/>
    <mergeCell ref="D49:E49"/>
    <mergeCell ref="D50:E50"/>
    <mergeCell ref="D51:E51"/>
    <mergeCell ref="C53:F53"/>
    <mergeCell ref="D42:E42"/>
    <mergeCell ref="D43:E43"/>
    <mergeCell ref="D44:E44"/>
    <mergeCell ref="C45:I45"/>
    <mergeCell ref="D46:E46"/>
    <mergeCell ref="F46:G46"/>
    <mergeCell ref="H46:I46"/>
    <mergeCell ref="C38:I38"/>
    <mergeCell ref="D39:E39"/>
    <mergeCell ref="F39:G39"/>
    <mergeCell ref="H39:I39"/>
    <mergeCell ref="D40:E40"/>
    <mergeCell ref="D41:E41"/>
    <mergeCell ref="D32:E32"/>
    <mergeCell ref="D33:E33"/>
    <mergeCell ref="D34:E34"/>
    <mergeCell ref="D35:E35"/>
    <mergeCell ref="D36:E36"/>
    <mergeCell ref="C37:I37"/>
    <mergeCell ref="D26:E26"/>
    <mergeCell ref="D27:E27"/>
    <mergeCell ref="D28:E28"/>
    <mergeCell ref="D29:E29"/>
    <mergeCell ref="D30:E30"/>
    <mergeCell ref="D31:E31"/>
    <mergeCell ref="D20:E20"/>
    <mergeCell ref="D21:E21"/>
    <mergeCell ref="D22:E22"/>
    <mergeCell ref="D23:E23"/>
    <mergeCell ref="D24:E24"/>
    <mergeCell ref="D25:E25"/>
    <mergeCell ref="C16:I16"/>
    <mergeCell ref="D17:E17"/>
    <mergeCell ref="F17:G17"/>
    <mergeCell ref="H17:I17"/>
    <mergeCell ref="D18:E18"/>
    <mergeCell ref="D19:E19"/>
    <mergeCell ref="D13:E13"/>
    <mergeCell ref="F13:F14"/>
    <mergeCell ref="G13:I13"/>
    <mergeCell ref="D14:E14"/>
    <mergeCell ref="G14:I14"/>
    <mergeCell ref="C15:I15"/>
    <mergeCell ref="D10:E10"/>
    <mergeCell ref="G10:I10"/>
    <mergeCell ref="D11:E11"/>
    <mergeCell ref="F11:F12"/>
    <mergeCell ref="G11:I12"/>
    <mergeCell ref="D12:E12"/>
    <mergeCell ref="D7:E7"/>
    <mergeCell ref="G7:I7"/>
    <mergeCell ref="D8:E8"/>
    <mergeCell ref="G8:I8"/>
    <mergeCell ref="D9:E9"/>
    <mergeCell ref="G9:I9"/>
    <mergeCell ref="B2:J2"/>
    <mergeCell ref="B3:J3"/>
    <mergeCell ref="C4:I4"/>
    <mergeCell ref="C5:C6"/>
    <mergeCell ref="D5:E6"/>
    <mergeCell ref="G5:I5"/>
    <mergeCell ref="G6:I6"/>
  </mergeCells>
  <printOptions horizontalCentered="1" verticalCentered="1"/>
  <pageMargins left="0" right="0" top="0" bottom="0" header="0" footer="0"/>
  <pageSetup fitToHeight="1" fitToWidth="1" horizontalDpi="600" verticalDpi="600" orientation="portrait" paperSize="9" scale="72" r:id="rId3"/>
  <legacyDrawing r:id="rId2"/>
</worksheet>
</file>

<file path=xl/worksheets/sheet5.xml><?xml version="1.0" encoding="utf-8"?>
<worksheet xmlns="http://schemas.openxmlformats.org/spreadsheetml/2006/main" xmlns:r="http://schemas.openxmlformats.org/officeDocument/2006/relationships">
  <dimension ref="A1:E27"/>
  <sheetViews>
    <sheetView view="pageBreakPreview" zoomScaleNormal="55" zoomScaleSheetLayoutView="100" zoomScalePageLayoutView="0" workbookViewId="0" topLeftCell="A1">
      <selection activeCell="C20" sqref="C20"/>
    </sheetView>
  </sheetViews>
  <sheetFormatPr defaultColWidth="9.140625" defaultRowHeight="15"/>
  <cols>
    <col min="1" max="1" width="7.00390625" style="0" customWidth="1"/>
    <col min="2" max="2" width="15.28125" style="0" customWidth="1"/>
    <col min="3" max="4" width="19.57421875" style="0" customWidth="1"/>
    <col min="5" max="5" width="25.140625" style="0" customWidth="1"/>
  </cols>
  <sheetData>
    <row r="1" spans="1:5" ht="15.75">
      <c r="A1" s="221" t="s">
        <v>86</v>
      </c>
      <c r="B1" s="221"/>
      <c r="C1" s="221"/>
      <c r="D1" s="221"/>
      <c r="E1" s="221"/>
    </row>
    <row r="2" spans="1:5" ht="15.75">
      <c r="A2" s="221" t="s">
        <v>194</v>
      </c>
      <c r="B2" s="221"/>
      <c r="C2" s="221"/>
      <c r="D2" s="221"/>
      <c r="E2" s="221"/>
    </row>
    <row r="3" spans="1:5" ht="15.75">
      <c r="A3" s="222" t="s">
        <v>87</v>
      </c>
      <c r="B3" s="222"/>
      <c r="C3" s="222"/>
      <c r="D3" s="222"/>
      <c r="E3" s="222"/>
    </row>
    <row r="4" spans="1:5" ht="15.75">
      <c r="A4" s="66"/>
      <c r="B4" s="67"/>
      <c r="C4" s="67"/>
      <c r="D4" s="67"/>
      <c r="E4" s="67"/>
    </row>
    <row r="5" spans="1:5" ht="15.75">
      <c r="A5" s="68" t="s">
        <v>88</v>
      </c>
      <c r="B5" s="68" t="s">
        <v>89</v>
      </c>
      <c r="C5" s="66"/>
      <c r="D5" s="67"/>
      <c r="E5" s="67" t="s">
        <v>90</v>
      </c>
    </row>
    <row r="6" spans="1:5" ht="15.75">
      <c r="A6" s="68" t="s">
        <v>91</v>
      </c>
      <c r="B6" s="68" t="s">
        <v>92</v>
      </c>
      <c r="C6" s="66"/>
      <c r="D6" s="67"/>
      <c r="E6" s="67"/>
    </row>
    <row r="7" spans="1:5" ht="15">
      <c r="A7" s="66"/>
      <c r="B7" s="66"/>
      <c r="C7" s="66"/>
      <c r="D7" s="66"/>
      <c r="E7" s="66"/>
    </row>
    <row r="8" spans="1:5" ht="15">
      <c r="A8" s="66"/>
      <c r="B8" s="221" t="s">
        <v>93</v>
      </c>
      <c r="C8" s="221"/>
      <c r="D8" s="221"/>
      <c r="E8" s="221"/>
    </row>
    <row r="9" spans="1:5" ht="15">
      <c r="A9" s="66"/>
      <c r="B9" s="66"/>
      <c r="C9" s="66"/>
      <c r="D9" s="66"/>
      <c r="E9" s="66"/>
    </row>
    <row r="10" spans="1:5" ht="15">
      <c r="A10" s="69" t="s">
        <v>94</v>
      </c>
      <c r="B10" s="66"/>
      <c r="C10" s="219" t="s">
        <v>89</v>
      </c>
      <c r="D10" s="219"/>
      <c r="E10" s="219"/>
    </row>
    <row r="11" spans="1:5" ht="15">
      <c r="A11" s="69" t="s">
        <v>4</v>
      </c>
      <c r="B11" s="66"/>
      <c r="C11" s="219" t="s">
        <v>89</v>
      </c>
      <c r="D11" s="219"/>
      <c r="E11" s="219"/>
    </row>
    <row r="12" spans="1:5" ht="15">
      <c r="A12" s="69" t="s">
        <v>95</v>
      </c>
      <c r="B12" s="66"/>
      <c r="C12" s="219" t="s">
        <v>89</v>
      </c>
      <c r="D12" s="219"/>
      <c r="E12" s="219"/>
    </row>
    <row r="13" spans="1:5" ht="15">
      <c r="A13" s="69" t="s">
        <v>96</v>
      </c>
      <c r="B13" s="66"/>
      <c r="C13" s="219" t="s">
        <v>89</v>
      </c>
      <c r="D13" s="219"/>
      <c r="E13" s="219"/>
    </row>
    <row r="14" spans="1:5" ht="15">
      <c r="A14" s="69" t="s">
        <v>97</v>
      </c>
      <c r="B14" s="66"/>
      <c r="C14" s="219" t="s">
        <v>89</v>
      </c>
      <c r="D14" s="219"/>
      <c r="E14" s="219"/>
    </row>
    <row r="15" spans="1:5" ht="15">
      <c r="A15" s="69" t="s">
        <v>98</v>
      </c>
      <c r="B15" s="66"/>
      <c r="C15" s="219" t="s">
        <v>99</v>
      </c>
      <c r="D15" s="219"/>
      <c r="E15" s="219"/>
    </row>
    <row r="16" spans="1:5" ht="15">
      <c r="A16" s="69" t="s">
        <v>100</v>
      </c>
      <c r="B16" s="66"/>
      <c r="C16" s="219" t="s">
        <v>89</v>
      </c>
      <c r="D16" s="219"/>
      <c r="E16" s="219"/>
    </row>
    <row r="17" spans="1:5" ht="15">
      <c r="A17" s="69" t="s">
        <v>101</v>
      </c>
      <c r="B17" s="66"/>
      <c r="C17" s="219" t="s">
        <v>187</v>
      </c>
      <c r="D17" s="219"/>
      <c r="E17" s="219"/>
    </row>
    <row r="18" spans="1:5" ht="15">
      <c r="A18" s="69" t="s">
        <v>102</v>
      </c>
      <c r="B18" s="66"/>
      <c r="C18" s="219" t="s">
        <v>195</v>
      </c>
      <c r="D18" s="219"/>
      <c r="E18" s="219"/>
    </row>
    <row r="19" spans="1:5" ht="15">
      <c r="A19" s="69" t="s">
        <v>103</v>
      </c>
      <c r="B19" s="66"/>
      <c r="C19" s="219" t="s">
        <v>104</v>
      </c>
      <c r="D19" s="219"/>
      <c r="E19" s="219"/>
    </row>
    <row r="20" spans="1:5" ht="15">
      <c r="A20" s="66"/>
      <c r="B20" s="66"/>
      <c r="C20" s="66"/>
      <c r="D20" s="66"/>
      <c r="E20" s="66"/>
    </row>
    <row r="21" spans="1:5" ht="54" customHeight="1">
      <c r="A21" s="220" t="s">
        <v>105</v>
      </c>
      <c r="B21" s="220"/>
      <c r="C21" s="220"/>
      <c r="D21" s="220"/>
      <c r="E21" s="220"/>
    </row>
    <row r="22" spans="1:5" ht="75" customHeight="1">
      <c r="A22" s="220"/>
      <c r="B22" s="220"/>
      <c r="C22" s="220"/>
      <c r="D22" s="220"/>
      <c r="E22" s="220"/>
    </row>
    <row r="23" spans="1:5" ht="15">
      <c r="A23" s="66"/>
      <c r="B23" s="66"/>
      <c r="C23" s="66"/>
      <c r="D23" s="66"/>
      <c r="E23" s="70" t="s">
        <v>106</v>
      </c>
    </row>
    <row r="24" spans="1:5" ht="15">
      <c r="A24" s="66"/>
      <c r="B24" s="66"/>
      <c r="C24" s="66"/>
      <c r="D24" s="66"/>
      <c r="E24" s="70" t="s">
        <v>107</v>
      </c>
    </row>
    <row r="25" spans="1:5" ht="15">
      <c r="A25" s="66"/>
      <c r="B25" s="66"/>
      <c r="C25" s="66"/>
      <c r="D25" s="66"/>
      <c r="E25" s="66"/>
    </row>
    <row r="26" spans="1:5" ht="15">
      <c r="A26" s="68" t="s">
        <v>108</v>
      </c>
      <c r="B26" s="66"/>
      <c r="C26" s="66"/>
      <c r="D26" s="66"/>
      <c r="E26" s="66"/>
    </row>
    <row r="27" spans="1:5" ht="15">
      <c r="A27" s="68" t="s">
        <v>109</v>
      </c>
      <c r="B27" s="66"/>
      <c r="C27" s="66"/>
      <c r="D27" s="66"/>
      <c r="E27" s="66"/>
    </row>
  </sheetData>
  <sheetProtection/>
  <mergeCells count="15">
    <mergeCell ref="A1:E1"/>
    <mergeCell ref="A2:E2"/>
    <mergeCell ref="A3:E3"/>
    <mergeCell ref="B8:E8"/>
    <mergeCell ref="C10:E10"/>
    <mergeCell ref="C11:E11"/>
    <mergeCell ref="C18:E18"/>
    <mergeCell ref="C19:E19"/>
    <mergeCell ref="A21:E22"/>
    <mergeCell ref="C12:E12"/>
    <mergeCell ref="C13:E13"/>
    <mergeCell ref="C14:E14"/>
    <mergeCell ref="C15:E15"/>
    <mergeCell ref="C16:E16"/>
    <mergeCell ref="C17:E17"/>
  </mergeCells>
  <printOptions horizontalCentered="1" verticalCentered="1"/>
  <pageMargins left="0" right="0" top="0.7480314960629921" bottom="0" header="0" footer="0"/>
  <pageSetup horizontalDpi="600" verticalDpi="600" orientation="portrait" paperSize="9" r:id="rId3"/>
  <legacyDrawing r:id="rId2"/>
</worksheet>
</file>

<file path=xl/worksheets/sheet6.xml><?xml version="1.0" encoding="utf-8"?>
<worksheet xmlns="http://schemas.openxmlformats.org/spreadsheetml/2006/main" xmlns:r="http://schemas.openxmlformats.org/officeDocument/2006/relationships">
  <dimension ref="A1:H34"/>
  <sheetViews>
    <sheetView view="pageBreakPreview" zoomScale="70" zoomScaleNormal="70" zoomScaleSheetLayoutView="70" zoomScalePageLayoutView="0" workbookViewId="0" topLeftCell="A22">
      <selection activeCell="D28" sqref="D28"/>
    </sheetView>
  </sheetViews>
  <sheetFormatPr defaultColWidth="9.140625" defaultRowHeight="15"/>
  <cols>
    <col min="1" max="1" width="16.140625" style="0" customWidth="1"/>
    <col min="2" max="2" width="13.140625" style="0" customWidth="1"/>
    <col min="3" max="3" width="14.140625" style="0" customWidth="1"/>
    <col min="4" max="4" width="17.28125" style="0" customWidth="1"/>
  </cols>
  <sheetData>
    <row r="1" spans="1:8" ht="15.75">
      <c r="A1" s="221" t="s">
        <v>86</v>
      </c>
      <c r="B1" s="221"/>
      <c r="C1" s="221"/>
      <c r="D1" s="221"/>
      <c r="E1" s="221"/>
      <c r="F1" s="221"/>
      <c r="G1" s="221"/>
      <c r="H1" s="221"/>
    </row>
    <row r="2" spans="1:8" ht="15.75">
      <c r="A2" s="221" t="s">
        <v>189</v>
      </c>
      <c r="B2" s="221"/>
      <c r="C2" s="221"/>
      <c r="D2" s="221"/>
      <c r="E2" s="221"/>
      <c r="F2" s="221"/>
      <c r="G2" s="221"/>
      <c r="H2" s="221"/>
    </row>
    <row r="3" spans="1:8" ht="15">
      <c r="A3" s="225" t="s">
        <v>87</v>
      </c>
      <c r="B3" s="225"/>
      <c r="C3" s="225"/>
      <c r="D3" s="225"/>
      <c r="E3" s="225"/>
      <c r="F3" s="225"/>
      <c r="G3" s="225"/>
      <c r="H3" s="225"/>
    </row>
    <row r="4" spans="2:8" ht="15">
      <c r="B4" s="71"/>
      <c r="C4" s="71"/>
      <c r="D4" s="71"/>
      <c r="E4" s="71"/>
      <c r="F4" s="71"/>
      <c r="G4" s="71"/>
      <c r="H4" s="71"/>
    </row>
    <row r="5" spans="1:8" ht="15.75">
      <c r="A5" s="68" t="s">
        <v>88</v>
      </c>
      <c r="B5" s="226" t="s">
        <v>89</v>
      </c>
      <c r="C5" s="226"/>
      <c r="D5" s="226"/>
      <c r="E5" s="73"/>
      <c r="F5" s="73"/>
      <c r="G5" s="227"/>
      <c r="H5" s="221"/>
    </row>
    <row r="6" spans="1:7" ht="15.75">
      <c r="A6" s="68" t="s">
        <v>91</v>
      </c>
      <c r="B6" s="226" t="s">
        <v>110</v>
      </c>
      <c r="C6" s="226"/>
      <c r="D6" s="226"/>
      <c r="E6" s="73"/>
      <c r="F6" s="73"/>
      <c r="G6" s="73"/>
    </row>
    <row r="8" spans="1:8" ht="15.75">
      <c r="A8" s="221" t="s">
        <v>86</v>
      </c>
      <c r="B8" s="221"/>
      <c r="C8" s="221"/>
      <c r="D8" s="221"/>
      <c r="E8" s="221"/>
      <c r="F8" s="221"/>
      <c r="G8" s="221"/>
      <c r="H8" s="221"/>
    </row>
    <row r="9" spans="1:8" ht="15.75">
      <c r="A9" s="221" t="s">
        <v>188</v>
      </c>
      <c r="B9" s="221"/>
      <c r="C9" s="221"/>
      <c r="D9" s="221"/>
      <c r="E9" s="221"/>
      <c r="F9" s="221"/>
      <c r="G9" s="221"/>
      <c r="H9" s="221"/>
    </row>
    <row r="10" spans="1:8" ht="15.75">
      <c r="A10" s="221" t="s">
        <v>111</v>
      </c>
      <c r="B10" s="221"/>
      <c r="C10" s="221"/>
      <c r="D10" s="221"/>
      <c r="E10" s="221"/>
      <c r="F10" s="221"/>
      <c r="G10" s="221"/>
      <c r="H10" s="221"/>
    </row>
    <row r="11" spans="1:8" ht="15.75">
      <c r="A11" s="222" t="s">
        <v>182</v>
      </c>
      <c r="B11" s="222"/>
      <c r="C11" s="222"/>
      <c r="D11" s="222"/>
      <c r="E11" s="222"/>
      <c r="F11" s="222"/>
      <c r="G11" s="222"/>
      <c r="H11" s="222"/>
    </row>
    <row r="12" spans="1:8" ht="15.75">
      <c r="A12" s="98"/>
      <c r="B12" s="98"/>
      <c r="C12" s="222" t="s">
        <v>183</v>
      </c>
      <c r="D12" s="222"/>
      <c r="E12" s="222"/>
      <c r="F12" s="98"/>
      <c r="G12" s="98"/>
      <c r="H12" s="98"/>
    </row>
    <row r="14" spans="1:8" ht="15.75" customHeight="1">
      <c r="A14" s="220" t="s">
        <v>196</v>
      </c>
      <c r="B14" s="220"/>
      <c r="C14" s="220"/>
      <c r="D14" s="220"/>
      <c r="E14" s="220"/>
      <c r="F14" s="220"/>
      <c r="G14" s="220"/>
      <c r="H14" s="220"/>
    </row>
    <row r="15" spans="1:8" ht="15">
      <c r="A15" s="220"/>
      <c r="B15" s="220"/>
      <c r="C15" s="220"/>
      <c r="D15" s="220"/>
      <c r="E15" s="220"/>
      <c r="F15" s="220"/>
      <c r="G15" s="220"/>
      <c r="H15" s="220"/>
    </row>
    <row r="16" spans="1:8" ht="15">
      <c r="A16" s="220"/>
      <c r="B16" s="220"/>
      <c r="C16" s="220"/>
      <c r="D16" s="220"/>
      <c r="E16" s="220"/>
      <c r="F16" s="220"/>
      <c r="G16" s="220"/>
      <c r="H16" s="220"/>
    </row>
    <row r="17" spans="1:8" ht="15">
      <c r="A17" s="220"/>
      <c r="B17" s="220"/>
      <c r="C17" s="220"/>
      <c r="D17" s="220"/>
      <c r="E17" s="220"/>
      <c r="F17" s="220"/>
      <c r="G17" s="220"/>
      <c r="H17" s="220"/>
    </row>
    <row r="18" spans="1:8" ht="15">
      <c r="A18" s="220"/>
      <c r="B18" s="220"/>
      <c r="C18" s="220"/>
      <c r="D18" s="220"/>
      <c r="E18" s="220"/>
      <c r="F18" s="220"/>
      <c r="G18" s="220"/>
      <c r="H18" s="220"/>
    </row>
    <row r="19" spans="1:8" ht="15">
      <c r="A19" s="220"/>
      <c r="B19" s="220"/>
      <c r="C19" s="220"/>
      <c r="D19" s="220"/>
      <c r="E19" s="220"/>
      <c r="F19" s="220"/>
      <c r="G19" s="220"/>
      <c r="H19" s="220"/>
    </row>
    <row r="20" spans="1:8" ht="15">
      <c r="A20" s="220"/>
      <c r="B20" s="220"/>
      <c r="C20" s="220"/>
      <c r="D20" s="220"/>
      <c r="E20" s="220"/>
      <c r="F20" s="220"/>
      <c r="G20" s="220"/>
      <c r="H20" s="220"/>
    </row>
    <row r="26" spans="1:4" ht="15.75" customHeight="1">
      <c r="A26" s="91" t="s">
        <v>177</v>
      </c>
      <c r="B26" s="223" t="s">
        <v>112</v>
      </c>
      <c r="C26" s="224" t="s">
        <v>113</v>
      </c>
      <c r="D26" s="224" t="s">
        <v>114</v>
      </c>
    </row>
    <row r="27" spans="1:4" ht="18.75" customHeight="1">
      <c r="A27" s="92" t="s">
        <v>115</v>
      </c>
      <c r="B27" s="223"/>
      <c r="C27" s="224"/>
      <c r="D27" s="224"/>
    </row>
    <row r="28" spans="1:4" ht="31.5" customHeight="1">
      <c r="A28" s="90" t="s">
        <v>178</v>
      </c>
      <c r="B28" s="95">
        <v>10</v>
      </c>
      <c r="C28" s="95">
        <v>5</v>
      </c>
      <c r="D28" s="95">
        <f>B28-C28</f>
        <v>5</v>
      </c>
    </row>
    <row r="29" spans="1:4" ht="31.5" customHeight="1">
      <c r="A29" s="90" t="s">
        <v>179</v>
      </c>
      <c r="B29" s="95">
        <v>10</v>
      </c>
      <c r="C29" s="95">
        <v>5</v>
      </c>
      <c r="D29" s="95">
        <f>B29-C29</f>
        <v>5</v>
      </c>
    </row>
    <row r="30" spans="1:4" ht="31.5" customHeight="1">
      <c r="A30" s="90" t="s">
        <v>180</v>
      </c>
      <c r="B30" s="95">
        <v>10</v>
      </c>
      <c r="C30" s="95">
        <v>5</v>
      </c>
      <c r="D30" s="95">
        <f>B30-C30</f>
        <v>5</v>
      </c>
    </row>
    <row r="31" spans="1:4" ht="31.5" customHeight="1">
      <c r="A31" s="94" t="s">
        <v>33</v>
      </c>
      <c r="B31" s="96"/>
      <c r="C31" s="97"/>
      <c r="D31" s="95">
        <f>SUM(D28:D30)</f>
        <v>15</v>
      </c>
    </row>
    <row r="32" ht="23.25" customHeight="1"/>
    <row r="33" ht="15">
      <c r="A33" t="s">
        <v>116</v>
      </c>
    </row>
    <row r="34" ht="15">
      <c r="A34" s="99" t="s">
        <v>184</v>
      </c>
    </row>
  </sheetData>
  <sheetProtection/>
  <mergeCells count="15">
    <mergeCell ref="A1:H1"/>
    <mergeCell ref="A2:H2"/>
    <mergeCell ref="A3:H3"/>
    <mergeCell ref="B5:D5"/>
    <mergeCell ref="G5:H5"/>
    <mergeCell ref="B6:D6"/>
    <mergeCell ref="A8:H8"/>
    <mergeCell ref="A9:H9"/>
    <mergeCell ref="A10:H10"/>
    <mergeCell ref="A11:H11"/>
    <mergeCell ref="A14:H20"/>
    <mergeCell ref="B26:B27"/>
    <mergeCell ref="C26:C27"/>
    <mergeCell ref="D26:D27"/>
    <mergeCell ref="C12:E12"/>
  </mergeCells>
  <printOptions horizontalCentered="1" verticalCentered="1"/>
  <pageMargins left="0" right="0" top="0" bottom="0" header="0" footer="0"/>
  <pageSetup horizontalDpi="600" verticalDpi="600" orientation="portrait" paperSize="9" scale="89" r:id="rId3"/>
  <legacyDrawing r:id="rId2"/>
</worksheet>
</file>

<file path=xl/worksheets/sheet7.xml><?xml version="1.0" encoding="utf-8"?>
<worksheet xmlns="http://schemas.openxmlformats.org/spreadsheetml/2006/main" xmlns:r="http://schemas.openxmlformats.org/officeDocument/2006/relationships">
  <dimension ref="A1:G31"/>
  <sheetViews>
    <sheetView view="pageBreakPreview" zoomScale="115" zoomScaleNormal="55" zoomScaleSheetLayoutView="115" zoomScalePageLayoutView="0" workbookViewId="0" topLeftCell="A9">
      <selection activeCell="C17" sqref="C17"/>
    </sheetView>
  </sheetViews>
  <sheetFormatPr defaultColWidth="9.140625" defaultRowHeight="15"/>
  <cols>
    <col min="1" max="1" width="20.00390625" style="0" customWidth="1"/>
    <col min="2" max="2" width="13.421875" style="0" customWidth="1"/>
    <col min="3" max="3" width="19.8515625" style="0" customWidth="1"/>
    <col min="4" max="4" width="20.00390625" style="0" customWidth="1"/>
    <col min="5" max="5" width="19.57421875" style="0" customWidth="1"/>
    <col min="6" max="6" width="26.57421875" style="87" customWidth="1"/>
    <col min="7" max="7" width="10.140625" style="0" bestFit="1" customWidth="1"/>
  </cols>
  <sheetData>
    <row r="1" spans="1:6" ht="15">
      <c r="A1" s="230" t="s">
        <v>86</v>
      </c>
      <c r="B1" s="230"/>
      <c r="C1" s="230"/>
      <c r="D1" s="230"/>
      <c r="E1" s="230"/>
      <c r="F1" s="84"/>
    </row>
    <row r="2" spans="1:6" ht="15">
      <c r="A2" s="230" t="s">
        <v>189</v>
      </c>
      <c r="B2" s="230"/>
      <c r="C2" s="230"/>
      <c r="D2" s="230"/>
      <c r="E2" s="230"/>
      <c r="F2" s="84"/>
    </row>
    <row r="3" spans="1:6" ht="15">
      <c r="A3" s="230" t="s">
        <v>163</v>
      </c>
      <c r="B3" s="230"/>
      <c r="C3" s="230"/>
      <c r="D3" s="230"/>
      <c r="E3" s="230"/>
      <c r="F3" s="84"/>
    </row>
    <row r="4" spans="1:6" ht="15">
      <c r="A4" s="69"/>
      <c r="F4" s="84"/>
    </row>
    <row r="5" spans="1:6" ht="15">
      <c r="A5" s="72" t="s">
        <v>164</v>
      </c>
      <c r="F5" s="84"/>
    </row>
    <row r="6" spans="1:7" ht="15">
      <c r="A6" s="72" t="s">
        <v>165</v>
      </c>
      <c r="F6" s="84"/>
      <c r="G6" s="85"/>
    </row>
    <row r="7" spans="1:7" ht="15">
      <c r="A7" s="72"/>
      <c r="F7" s="84"/>
      <c r="G7" s="85"/>
    </row>
    <row r="8" spans="1:6" ht="15">
      <c r="A8" s="230" t="s">
        <v>166</v>
      </c>
      <c r="B8" s="230"/>
      <c r="C8" s="230"/>
      <c r="D8" s="230"/>
      <c r="E8" s="230"/>
      <c r="F8" s="84"/>
    </row>
    <row r="9" spans="1:6" ht="15">
      <c r="A9" s="230" t="s">
        <v>167</v>
      </c>
      <c r="B9" s="231"/>
      <c r="C9" s="231"/>
      <c r="D9" s="231"/>
      <c r="E9" s="231"/>
      <c r="F9" s="86"/>
    </row>
    <row r="12" spans="1:6" ht="50.25" customHeight="1">
      <c r="A12" s="228" t="s">
        <v>168</v>
      </c>
      <c r="B12" s="228"/>
      <c r="C12" s="228"/>
      <c r="D12" s="228"/>
      <c r="E12" s="228"/>
      <c r="F12" s="88"/>
    </row>
    <row r="13" spans="1:5" ht="49.5" customHeight="1">
      <c r="A13" s="228" t="s">
        <v>197</v>
      </c>
      <c r="B13" s="228"/>
      <c r="C13" s="228"/>
      <c r="D13" s="228"/>
      <c r="E13" s="228"/>
    </row>
    <row r="14" spans="1:5" ht="15">
      <c r="A14" s="229" t="s">
        <v>169</v>
      </c>
      <c r="B14" s="229"/>
      <c r="C14" s="229"/>
      <c r="D14" s="229"/>
      <c r="E14" s="229"/>
    </row>
    <row r="15" spans="1:5" ht="15">
      <c r="A15" s="69"/>
      <c r="B15" s="69"/>
      <c r="C15" s="69"/>
      <c r="D15" s="69"/>
      <c r="E15" s="69"/>
    </row>
    <row r="16" spans="4:5" ht="15">
      <c r="D16" s="230" t="s">
        <v>170</v>
      </c>
      <c r="E16" s="230"/>
    </row>
    <row r="17" spans="1:5" ht="15">
      <c r="A17" s="89" t="s">
        <v>171</v>
      </c>
      <c r="D17" s="230" t="s">
        <v>172</v>
      </c>
      <c r="E17" s="230"/>
    </row>
    <row r="19" ht="15">
      <c r="A19" s="93" t="s">
        <v>108</v>
      </c>
    </row>
    <row r="20" ht="15">
      <c r="A20" s="68" t="s">
        <v>173</v>
      </c>
    </row>
    <row r="21" ht="15">
      <c r="A21" s="68" t="s">
        <v>174</v>
      </c>
    </row>
    <row r="22" ht="15">
      <c r="A22" s="66" t="s">
        <v>181</v>
      </c>
    </row>
    <row r="23" ht="15">
      <c r="A23" s="68" t="s">
        <v>117</v>
      </c>
    </row>
    <row r="26" spans="4:6" ht="15" customHeight="1">
      <c r="D26" s="87"/>
      <c r="F26"/>
    </row>
    <row r="27" spans="4:6" ht="14.25">
      <c r="D27" s="87"/>
      <c r="F27"/>
    </row>
    <row r="28" spans="4:6" ht="14.25">
      <c r="D28" s="87"/>
      <c r="F28"/>
    </row>
    <row r="29" spans="4:6" ht="14.25">
      <c r="D29" s="87"/>
      <c r="F29"/>
    </row>
    <row r="30" spans="4:6" ht="14.25">
      <c r="D30" s="87"/>
      <c r="F30"/>
    </row>
    <row r="31" spans="4:6" ht="14.25">
      <c r="D31" s="87"/>
      <c r="F31"/>
    </row>
  </sheetData>
  <sheetProtection/>
  <mergeCells count="10">
    <mergeCell ref="A12:E12"/>
    <mergeCell ref="A13:E13"/>
    <mergeCell ref="A14:E14"/>
    <mergeCell ref="D16:E16"/>
    <mergeCell ref="D17:E17"/>
    <mergeCell ref="A1:E1"/>
    <mergeCell ref="A2:E2"/>
    <mergeCell ref="A3:E3"/>
    <mergeCell ref="A8:E8"/>
    <mergeCell ref="A9:E9"/>
  </mergeCells>
  <printOptions horizontalCentered="1" verticalCentered="1"/>
  <pageMargins left="0" right="0" top="0" bottom="0" header="0" footer="0"/>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2:L48"/>
  <sheetViews>
    <sheetView view="pageBreakPreview" zoomScale="70" zoomScaleSheetLayoutView="70" zoomScalePageLayoutView="0" workbookViewId="0" topLeftCell="A1">
      <selection activeCell="A38" sqref="A38:L38"/>
    </sheetView>
  </sheetViews>
  <sheetFormatPr defaultColWidth="9.140625" defaultRowHeight="15"/>
  <cols>
    <col min="2" max="2" width="8.00390625" style="0" customWidth="1"/>
    <col min="3" max="3" width="7.00390625" style="0" customWidth="1"/>
    <col min="10" max="10" width="8.140625" style="0" customWidth="1"/>
    <col min="12" max="12" width="5.7109375" style="0" customWidth="1"/>
  </cols>
  <sheetData>
    <row r="2" spans="1:12" ht="15.75" customHeight="1">
      <c r="A2" s="253" t="s">
        <v>86</v>
      </c>
      <c r="B2" s="253"/>
      <c r="C2" s="253"/>
      <c r="D2" s="253"/>
      <c r="E2" s="253"/>
      <c r="F2" s="253"/>
      <c r="G2" s="253"/>
      <c r="H2" s="253"/>
      <c r="I2" s="253"/>
      <c r="J2" s="253"/>
      <c r="K2" s="253"/>
      <c r="L2" s="253"/>
    </row>
    <row r="3" spans="1:12" ht="15.75" customHeight="1">
      <c r="A3" s="253" t="s">
        <v>189</v>
      </c>
      <c r="B3" s="253"/>
      <c r="C3" s="253"/>
      <c r="D3" s="253"/>
      <c r="E3" s="253"/>
      <c r="F3" s="253"/>
      <c r="G3" s="253"/>
      <c r="H3" s="253"/>
      <c r="I3" s="253"/>
      <c r="J3" s="253"/>
      <c r="K3" s="253"/>
      <c r="L3" s="253"/>
    </row>
    <row r="4" spans="1:12" ht="15.75" customHeight="1">
      <c r="A4" s="253" t="s">
        <v>118</v>
      </c>
      <c r="B4" s="253"/>
      <c r="C4" s="253"/>
      <c r="D4" s="253"/>
      <c r="E4" s="253"/>
      <c r="F4" s="253"/>
      <c r="G4" s="253"/>
      <c r="H4" s="253"/>
      <c r="I4" s="253"/>
      <c r="J4" s="253"/>
      <c r="K4" s="253"/>
      <c r="L4" s="253"/>
    </row>
    <row r="5" spans="1:12" ht="15.75" customHeight="1">
      <c r="A5" s="254" t="s">
        <v>119</v>
      </c>
      <c r="B5" s="254"/>
      <c r="C5" s="254"/>
      <c r="D5" s="254"/>
      <c r="E5" s="254"/>
      <c r="F5" s="254"/>
      <c r="G5" s="254"/>
      <c r="H5" s="254"/>
      <c r="I5" s="254"/>
      <c r="J5" s="254"/>
      <c r="K5" s="254"/>
      <c r="L5" s="254"/>
    </row>
    <row r="8" spans="1:12" ht="17.25" customHeight="1">
      <c r="A8" s="255" t="s">
        <v>120</v>
      </c>
      <c r="B8" s="255"/>
      <c r="C8" s="255"/>
      <c r="D8" s="255"/>
      <c r="E8" s="245" t="s">
        <v>121</v>
      </c>
      <c r="F8" s="245"/>
      <c r="G8" s="245"/>
      <c r="H8" s="251"/>
      <c r="I8" s="251"/>
      <c r="J8" s="251"/>
      <c r="K8" s="251"/>
      <c r="L8" s="251"/>
    </row>
    <row r="9" spans="1:12" ht="17.25" customHeight="1">
      <c r="A9" s="255"/>
      <c r="B9" s="255"/>
      <c r="C9" s="255"/>
      <c r="D9" s="255"/>
      <c r="E9" s="245" t="s">
        <v>122</v>
      </c>
      <c r="F9" s="245"/>
      <c r="G9" s="245"/>
      <c r="H9" s="251"/>
      <c r="I9" s="251"/>
      <c r="J9" s="251"/>
      <c r="K9" s="251"/>
      <c r="L9" s="251"/>
    </row>
    <row r="10" spans="1:12" ht="17.25" customHeight="1">
      <c r="A10" s="255"/>
      <c r="B10" s="255"/>
      <c r="C10" s="255"/>
      <c r="D10" s="255"/>
      <c r="E10" s="245" t="s">
        <v>123</v>
      </c>
      <c r="F10" s="245"/>
      <c r="G10" s="245"/>
      <c r="H10" s="251"/>
      <c r="I10" s="251"/>
      <c r="J10" s="251"/>
      <c r="K10" s="251"/>
      <c r="L10" s="251"/>
    </row>
    <row r="11" spans="1:12" ht="36.75" customHeight="1">
      <c r="A11" s="255"/>
      <c r="B11" s="255"/>
      <c r="C11" s="255"/>
      <c r="D11" s="255"/>
      <c r="E11" s="245" t="s">
        <v>124</v>
      </c>
      <c r="F11" s="245"/>
      <c r="G11" s="245"/>
      <c r="H11" s="251"/>
      <c r="I11" s="251"/>
      <c r="J11" s="251"/>
      <c r="K11" s="251"/>
      <c r="L11" s="251"/>
    </row>
    <row r="12" spans="1:12" ht="15">
      <c r="A12" s="252" t="s">
        <v>125</v>
      </c>
      <c r="B12" s="251"/>
      <c r="C12" s="251"/>
      <c r="D12" s="251"/>
      <c r="E12" s="251"/>
      <c r="F12" s="251"/>
      <c r="G12" s="251"/>
      <c r="H12" s="251"/>
      <c r="I12" s="251"/>
      <c r="J12" s="251"/>
      <c r="K12" s="251"/>
      <c r="L12" s="251"/>
    </row>
    <row r="13" spans="1:12" ht="15">
      <c r="A13" s="251"/>
      <c r="B13" s="251"/>
      <c r="C13" s="251"/>
      <c r="D13" s="251"/>
      <c r="E13" s="251"/>
      <c r="F13" s="251"/>
      <c r="G13" s="251"/>
      <c r="H13" s="251"/>
      <c r="I13" s="251"/>
      <c r="J13" s="251"/>
      <c r="K13" s="251"/>
      <c r="L13" s="251"/>
    </row>
    <row r="14" spans="1:12" ht="22.5" customHeight="1">
      <c r="A14" s="245" t="s">
        <v>126</v>
      </c>
      <c r="B14" s="245"/>
      <c r="C14" s="245"/>
      <c r="D14" s="247"/>
      <c r="E14" s="247"/>
      <c r="F14" s="247"/>
      <c r="G14" s="247"/>
      <c r="H14" s="247"/>
      <c r="I14" s="247"/>
      <c r="J14" s="247"/>
      <c r="K14" s="247"/>
      <c r="L14" s="247"/>
    </row>
    <row r="15" spans="1:12" ht="50.25" customHeight="1">
      <c r="A15" s="245" t="s">
        <v>127</v>
      </c>
      <c r="B15" s="245"/>
      <c r="C15" s="245"/>
      <c r="D15" s="247"/>
      <c r="E15" s="247"/>
      <c r="F15" s="247"/>
      <c r="G15" s="247"/>
      <c r="H15" s="247"/>
      <c r="I15" s="247"/>
      <c r="J15" s="247"/>
      <c r="K15" s="247"/>
      <c r="L15" s="247"/>
    </row>
    <row r="16" spans="1:12" ht="22.5" customHeight="1">
      <c r="A16" s="245" t="s">
        <v>128</v>
      </c>
      <c r="B16" s="245"/>
      <c r="C16" s="245"/>
      <c r="D16" s="246" t="s">
        <v>185</v>
      </c>
      <c r="E16" s="247"/>
      <c r="F16" s="247"/>
      <c r="G16" s="247"/>
      <c r="H16" s="247"/>
      <c r="I16" s="247"/>
      <c r="J16" s="247"/>
      <c r="K16" s="247"/>
      <c r="L16" s="247"/>
    </row>
    <row r="17" spans="1:12" ht="22.5" customHeight="1">
      <c r="A17" s="245" t="s">
        <v>129</v>
      </c>
      <c r="B17" s="245"/>
      <c r="C17" s="245"/>
      <c r="D17" s="247"/>
      <c r="E17" s="247"/>
      <c r="F17" s="247"/>
      <c r="G17" s="247"/>
      <c r="H17" s="247"/>
      <c r="I17" s="247"/>
      <c r="J17" s="247"/>
      <c r="K17" s="247"/>
      <c r="L17" s="247"/>
    </row>
    <row r="18" spans="1:12" ht="22.5" customHeight="1">
      <c r="A18" s="245" t="s">
        <v>130</v>
      </c>
      <c r="B18" s="245"/>
      <c r="C18" s="245"/>
      <c r="D18" s="247"/>
      <c r="E18" s="247"/>
      <c r="F18" s="247"/>
      <c r="G18" s="247"/>
      <c r="H18" s="247"/>
      <c r="I18" s="247"/>
      <c r="J18" s="247"/>
      <c r="K18" s="247"/>
      <c r="L18" s="247"/>
    </row>
    <row r="19" spans="1:12" ht="22.5" customHeight="1">
      <c r="A19" s="245" t="s">
        <v>131</v>
      </c>
      <c r="B19" s="245"/>
      <c r="C19" s="245"/>
      <c r="D19" s="246" t="s">
        <v>198</v>
      </c>
      <c r="E19" s="247"/>
      <c r="F19" s="247"/>
      <c r="G19" s="247"/>
      <c r="H19" s="247"/>
      <c r="I19" s="247"/>
      <c r="J19" s="247"/>
      <c r="K19" s="247"/>
      <c r="L19" s="247"/>
    </row>
    <row r="20" spans="1:12" ht="22.5" customHeight="1">
      <c r="A20" s="245" t="s">
        <v>132</v>
      </c>
      <c r="B20" s="245"/>
      <c r="C20" s="245"/>
      <c r="D20" s="247" t="s">
        <v>200</v>
      </c>
      <c r="E20" s="247"/>
      <c r="F20" s="247"/>
      <c r="G20" s="247"/>
      <c r="H20" s="247"/>
      <c r="I20" s="247"/>
      <c r="J20" s="247"/>
      <c r="K20" s="247"/>
      <c r="L20" s="247"/>
    </row>
    <row r="21" spans="1:12" ht="22.5" customHeight="1">
      <c r="A21" s="245" t="s">
        <v>133</v>
      </c>
      <c r="B21" s="245"/>
      <c r="C21" s="245"/>
      <c r="D21" s="246" t="s">
        <v>199</v>
      </c>
      <c r="E21" s="247"/>
      <c r="F21" s="247"/>
      <c r="G21" s="247"/>
      <c r="H21" s="247"/>
      <c r="I21" s="247"/>
      <c r="J21" s="247"/>
      <c r="K21" s="247"/>
      <c r="L21" s="247"/>
    </row>
    <row r="22" spans="1:12" ht="22.5" customHeight="1">
      <c r="A22" s="245" t="s">
        <v>134</v>
      </c>
      <c r="B22" s="245"/>
      <c r="C22" s="245"/>
      <c r="D22" s="246" t="s">
        <v>135</v>
      </c>
      <c r="E22" s="247"/>
      <c r="F22" s="247"/>
      <c r="G22" s="247"/>
      <c r="H22" s="247"/>
      <c r="I22" s="247"/>
      <c r="J22" s="247"/>
      <c r="K22" s="247"/>
      <c r="L22" s="247"/>
    </row>
    <row r="23" spans="1:12" ht="28.5" customHeight="1" thickBot="1">
      <c r="A23" s="248" t="s">
        <v>136</v>
      </c>
      <c r="B23" s="248"/>
      <c r="C23" s="248"/>
      <c r="D23" s="249" t="s">
        <v>137</v>
      </c>
      <c r="E23" s="250"/>
      <c r="F23" s="250"/>
      <c r="G23" s="250"/>
      <c r="H23" s="250"/>
      <c r="I23" s="250"/>
      <c r="J23" s="250"/>
      <c r="K23" s="250"/>
      <c r="L23" s="250"/>
    </row>
    <row r="24" spans="1:12" ht="27" customHeight="1">
      <c r="A24" s="233" t="s">
        <v>186</v>
      </c>
      <c r="B24" s="234"/>
      <c r="C24" s="234"/>
      <c r="D24" s="234"/>
      <c r="E24" s="234"/>
      <c r="F24" s="234"/>
      <c r="G24" s="234"/>
      <c r="H24" s="234"/>
      <c r="I24" s="234"/>
      <c r="J24" s="234"/>
      <c r="K24" s="234"/>
      <c r="L24" s="235"/>
    </row>
    <row r="25" spans="1:12" ht="14.25">
      <c r="A25" s="236"/>
      <c r="B25" s="237"/>
      <c r="C25" s="237"/>
      <c r="D25" s="237"/>
      <c r="E25" s="237"/>
      <c r="F25" s="237"/>
      <c r="G25" s="237"/>
      <c r="H25" s="237"/>
      <c r="I25" s="237"/>
      <c r="J25" s="237"/>
      <c r="K25" s="237"/>
      <c r="L25" s="238"/>
    </row>
    <row r="26" spans="1:12" ht="14.25">
      <c r="A26" s="236"/>
      <c r="B26" s="237"/>
      <c r="C26" s="237"/>
      <c r="D26" s="237"/>
      <c r="E26" s="237"/>
      <c r="F26" s="237"/>
      <c r="G26" s="237"/>
      <c r="H26" s="237"/>
      <c r="I26" s="237"/>
      <c r="J26" s="237"/>
      <c r="K26" s="237"/>
      <c r="L26" s="238"/>
    </row>
    <row r="27" spans="1:12" ht="14.25">
      <c r="A27" s="236"/>
      <c r="B27" s="237"/>
      <c r="C27" s="237"/>
      <c r="D27" s="237"/>
      <c r="E27" s="237"/>
      <c r="F27" s="237"/>
      <c r="G27" s="237"/>
      <c r="H27" s="237"/>
      <c r="I27" s="237"/>
      <c r="J27" s="237"/>
      <c r="K27" s="237"/>
      <c r="L27" s="238"/>
    </row>
    <row r="28" spans="1:12" ht="14.25">
      <c r="A28" s="236"/>
      <c r="B28" s="237"/>
      <c r="C28" s="237"/>
      <c r="D28" s="237"/>
      <c r="E28" s="237"/>
      <c r="F28" s="237"/>
      <c r="G28" s="237"/>
      <c r="H28" s="237"/>
      <c r="I28" s="237"/>
      <c r="J28" s="237"/>
      <c r="K28" s="237"/>
      <c r="L28" s="238"/>
    </row>
    <row r="29" spans="1:12" ht="43.5" customHeight="1">
      <c r="A29" s="236"/>
      <c r="B29" s="237"/>
      <c r="C29" s="237"/>
      <c r="D29" s="237"/>
      <c r="E29" s="237"/>
      <c r="F29" s="237"/>
      <c r="G29" s="237"/>
      <c r="H29" s="237"/>
      <c r="I29" s="237"/>
      <c r="J29" s="237"/>
      <c r="K29" s="237"/>
      <c r="L29" s="238"/>
    </row>
    <row r="30" spans="1:12" ht="14.25">
      <c r="A30" s="74"/>
      <c r="B30" s="75"/>
      <c r="C30" s="75"/>
      <c r="D30" s="75"/>
      <c r="E30" s="75"/>
      <c r="F30" s="75"/>
      <c r="G30" s="75"/>
      <c r="H30" s="75"/>
      <c r="I30" s="75"/>
      <c r="J30" s="239" t="s">
        <v>138</v>
      </c>
      <c r="K30" s="239"/>
      <c r="L30" s="240"/>
    </row>
    <row r="31" spans="1:12" ht="14.25">
      <c r="A31" s="74"/>
      <c r="B31" s="75"/>
      <c r="C31" s="75"/>
      <c r="D31" s="75"/>
      <c r="E31" s="75"/>
      <c r="F31" s="75"/>
      <c r="G31" s="75"/>
      <c r="H31" s="75"/>
      <c r="I31" s="75"/>
      <c r="J31" s="239" t="s">
        <v>139</v>
      </c>
      <c r="K31" s="239"/>
      <c r="L31" s="240"/>
    </row>
    <row r="32" spans="1:12" ht="14.25">
      <c r="A32" s="74"/>
      <c r="B32" s="75"/>
      <c r="C32" s="75"/>
      <c r="D32" s="75"/>
      <c r="E32" s="75"/>
      <c r="F32" s="75"/>
      <c r="G32" s="75"/>
      <c r="H32" s="75"/>
      <c r="I32" s="75"/>
      <c r="J32" s="75"/>
      <c r="K32" s="75"/>
      <c r="L32" s="76"/>
    </row>
    <row r="33" spans="1:12" ht="14.25">
      <c r="A33" s="74"/>
      <c r="B33" s="75"/>
      <c r="C33" s="75"/>
      <c r="D33" s="75"/>
      <c r="E33" s="75"/>
      <c r="F33" s="75"/>
      <c r="G33" s="75"/>
      <c r="H33" s="75"/>
      <c r="I33" s="75"/>
      <c r="J33" s="75"/>
      <c r="K33" s="75"/>
      <c r="L33" s="76"/>
    </row>
    <row r="34" spans="1:12" ht="14.25">
      <c r="A34" s="241" t="s">
        <v>140</v>
      </c>
      <c r="B34" s="237"/>
      <c r="C34" s="237"/>
      <c r="D34" s="237"/>
      <c r="E34" s="237"/>
      <c r="F34" s="237"/>
      <c r="G34" s="237"/>
      <c r="H34" s="237"/>
      <c r="I34" s="237"/>
      <c r="J34" s="237"/>
      <c r="K34" s="237"/>
      <c r="L34" s="238"/>
    </row>
    <row r="35" spans="1:12" ht="14.25">
      <c r="A35" s="236"/>
      <c r="B35" s="237"/>
      <c r="C35" s="237"/>
      <c r="D35" s="237"/>
      <c r="E35" s="237"/>
      <c r="F35" s="237"/>
      <c r="G35" s="237"/>
      <c r="H35" s="237"/>
      <c r="I35" s="237"/>
      <c r="J35" s="237"/>
      <c r="K35" s="237"/>
      <c r="L35" s="238"/>
    </row>
    <row r="36" spans="1:12" ht="14.25">
      <c r="A36" s="241" t="s">
        <v>141</v>
      </c>
      <c r="B36" s="237"/>
      <c r="C36" s="237"/>
      <c r="D36" s="237"/>
      <c r="E36" s="237"/>
      <c r="F36" s="237"/>
      <c r="G36" s="237"/>
      <c r="H36" s="237"/>
      <c r="I36" s="237"/>
      <c r="J36" s="237"/>
      <c r="K36" s="237"/>
      <c r="L36" s="238"/>
    </row>
    <row r="37" spans="1:12" ht="14.25">
      <c r="A37" s="236"/>
      <c r="B37" s="237"/>
      <c r="C37" s="237"/>
      <c r="D37" s="237"/>
      <c r="E37" s="237"/>
      <c r="F37" s="237"/>
      <c r="G37" s="237"/>
      <c r="H37" s="237"/>
      <c r="I37" s="237"/>
      <c r="J37" s="237"/>
      <c r="K37" s="237"/>
      <c r="L37" s="238"/>
    </row>
    <row r="38" spans="1:12" ht="14.25">
      <c r="A38" s="242" t="s">
        <v>142</v>
      </c>
      <c r="B38" s="243"/>
      <c r="C38" s="243"/>
      <c r="D38" s="243"/>
      <c r="E38" s="243"/>
      <c r="F38" s="243"/>
      <c r="G38" s="243"/>
      <c r="H38" s="243"/>
      <c r="I38" s="243"/>
      <c r="J38" s="243"/>
      <c r="K38" s="243"/>
      <c r="L38" s="244"/>
    </row>
    <row r="39" spans="1:12" ht="15" thickBot="1">
      <c r="A39" s="77"/>
      <c r="B39" s="78"/>
      <c r="C39" s="78"/>
      <c r="D39" s="78"/>
      <c r="E39" s="78"/>
      <c r="F39" s="78"/>
      <c r="G39" s="78"/>
      <c r="H39" s="78"/>
      <c r="I39" s="78"/>
      <c r="J39" s="78"/>
      <c r="K39" s="78"/>
      <c r="L39" s="79"/>
    </row>
    <row r="41" spans="1:12" ht="14.25">
      <c r="A41" s="232" t="s">
        <v>143</v>
      </c>
      <c r="B41" s="232"/>
      <c r="C41" s="232"/>
      <c r="D41" s="232"/>
      <c r="E41" s="232"/>
      <c r="F41" s="232"/>
      <c r="G41" s="232"/>
      <c r="H41" s="232"/>
      <c r="I41" s="232"/>
      <c r="J41" s="232"/>
      <c r="K41" s="232"/>
      <c r="L41" s="232"/>
    </row>
    <row r="42" spans="1:12" ht="14.25">
      <c r="A42" s="232" t="s">
        <v>144</v>
      </c>
      <c r="B42" s="232"/>
      <c r="C42" s="232"/>
      <c r="D42" s="232"/>
      <c r="E42" s="232"/>
      <c r="F42" s="232"/>
      <c r="G42" s="232"/>
      <c r="H42" s="232"/>
      <c r="I42" s="232"/>
      <c r="J42" s="232"/>
      <c r="K42" s="232"/>
      <c r="L42" s="232"/>
    </row>
    <row r="43" spans="1:12" ht="14.25">
      <c r="A43" s="80"/>
      <c r="B43" s="80"/>
      <c r="C43" s="80"/>
      <c r="D43" s="80"/>
      <c r="E43" s="80"/>
      <c r="F43" s="80"/>
      <c r="G43" s="80"/>
      <c r="H43" s="80"/>
      <c r="I43" s="80"/>
      <c r="J43" s="80"/>
      <c r="K43" s="80"/>
      <c r="L43" s="80"/>
    </row>
    <row r="44" spans="1:12" ht="14.25">
      <c r="A44" s="80"/>
      <c r="B44" s="80"/>
      <c r="C44" s="80"/>
      <c r="D44" s="80"/>
      <c r="E44" s="80"/>
      <c r="F44" s="80"/>
      <c r="G44" s="80"/>
      <c r="H44" s="80"/>
      <c r="I44" s="80"/>
      <c r="J44" s="80"/>
      <c r="K44" s="80"/>
      <c r="L44" s="80"/>
    </row>
    <row r="45" spans="1:12" ht="14.25">
      <c r="A45" s="232" t="s">
        <v>145</v>
      </c>
      <c r="B45" s="232"/>
      <c r="C45" s="232"/>
      <c r="D45" s="232"/>
      <c r="E45" s="232"/>
      <c r="F45" s="232"/>
      <c r="G45" s="232" t="s">
        <v>146</v>
      </c>
      <c r="H45" s="232"/>
      <c r="I45" s="232"/>
      <c r="J45" s="232"/>
      <c r="K45" s="232"/>
      <c r="L45" s="232"/>
    </row>
    <row r="46" spans="1:12" ht="14.25">
      <c r="A46" s="232" t="s">
        <v>106</v>
      </c>
      <c r="B46" s="232"/>
      <c r="C46" s="232"/>
      <c r="D46" s="232"/>
      <c r="E46" s="232"/>
      <c r="F46" s="232"/>
      <c r="G46" s="232" t="s">
        <v>147</v>
      </c>
      <c r="H46" s="232"/>
      <c r="I46" s="232"/>
      <c r="J46" s="232"/>
      <c r="K46" s="232"/>
      <c r="L46" s="232"/>
    </row>
    <row r="47" spans="1:12" ht="14.25">
      <c r="A47" s="232" t="s">
        <v>148</v>
      </c>
      <c r="B47" s="232"/>
      <c r="C47" s="232"/>
      <c r="D47" s="232"/>
      <c r="E47" s="232"/>
      <c r="F47" s="232"/>
      <c r="G47" s="232" t="s">
        <v>148</v>
      </c>
      <c r="H47" s="232"/>
      <c r="I47" s="232"/>
      <c r="J47" s="232"/>
      <c r="K47" s="232"/>
      <c r="L47" s="232"/>
    </row>
    <row r="48" spans="1:12" ht="14.25">
      <c r="A48" s="80"/>
      <c r="B48" s="80"/>
      <c r="C48" s="80"/>
      <c r="D48" s="80"/>
      <c r="E48" s="80"/>
      <c r="F48" s="80"/>
      <c r="G48" s="80"/>
      <c r="H48" s="80"/>
      <c r="I48" s="80"/>
      <c r="J48" s="80"/>
      <c r="K48" s="80"/>
      <c r="L48" s="80"/>
    </row>
  </sheetData>
  <sheetProtection/>
  <mergeCells count="48">
    <mergeCell ref="A2:L2"/>
    <mergeCell ref="A3:L3"/>
    <mergeCell ref="A4:L4"/>
    <mergeCell ref="A5:L5"/>
    <mergeCell ref="A8:D11"/>
    <mergeCell ref="E8:G8"/>
    <mergeCell ref="H8:L8"/>
    <mergeCell ref="E9:G9"/>
    <mergeCell ref="H9:L9"/>
    <mergeCell ref="E10:G10"/>
    <mergeCell ref="H10:L10"/>
    <mergeCell ref="E11:G11"/>
    <mergeCell ref="H11:L11"/>
    <mergeCell ref="A12:L13"/>
    <mergeCell ref="A14:C14"/>
    <mergeCell ref="D14:L14"/>
    <mergeCell ref="A15:C15"/>
    <mergeCell ref="D15:L15"/>
    <mergeCell ref="A16:C16"/>
    <mergeCell ref="D16:L16"/>
    <mergeCell ref="A17:C17"/>
    <mergeCell ref="D17:L17"/>
    <mergeCell ref="A18:C18"/>
    <mergeCell ref="D18:L18"/>
    <mergeCell ref="A19:C19"/>
    <mergeCell ref="D19:L19"/>
    <mergeCell ref="A20:C20"/>
    <mergeCell ref="D20:L20"/>
    <mergeCell ref="A21:C21"/>
    <mergeCell ref="D21:L21"/>
    <mergeCell ref="A22:C22"/>
    <mergeCell ref="D22:L22"/>
    <mergeCell ref="A23:C23"/>
    <mergeCell ref="D23:L23"/>
    <mergeCell ref="A24:L29"/>
    <mergeCell ref="J30:L30"/>
    <mergeCell ref="J31:L31"/>
    <mergeCell ref="A34:L35"/>
    <mergeCell ref="A36:L37"/>
    <mergeCell ref="A38:L38"/>
    <mergeCell ref="A47:F47"/>
    <mergeCell ref="G47:L47"/>
    <mergeCell ref="A41:L41"/>
    <mergeCell ref="A42:L42"/>
    <mergeCell ref="A45:F45"/>
    <mergeCell ref="G45:L45"/>
    <mergeCell ref="A46:F46"/>
    <mergeCell ref="G46:L46"/>
  </mergeCells>
  <printOptions horizontalCentered="1" verticalCentered="1"/>
  <pageMargins left="0" right="0" top="0" bottom="0" header="0" footer="0"/>
  <pageSetup horizontalDpi="600" verticalDpi="600" orientation="portrait" paperSize="9" scale="85" r:id="rId3"/>
  <legacyDrawing r:id="rId2"/>
</worksheet>
</file>

<file path=xl/worksheets/sheet9.xml><?xml version="1.0" encoding="utf-8"?>
<worksheet xmlns="http://schemas.openxmlformats.org/spreadsheetml/2006/main" xmlns:r="http://schemas.openxmlformats.org/officeDocument/2006/relationships">
  <dimension ref="A1:F23"/>
  <sheetViews>
    <sheetView tabSelected="1" view="pageBreakPreview" zoomScale="60" zoomScalePageLayoutView="0" workbookViewId="0" topLeftCell="A4">
      <selection activeCell="A22" sqref="A22:D22"/>
    </sheetView>
  </sheetViews>
  <sheetFormatPr defaultColWidth="9.140625" defaultRowHeight="15"/>
  <cols>
    <col min="1" max="1" width="8.7109375" style="82" customWidth="1"/>
    <col min="2" max="2" width="36.00390625" style="82" customWidth="1"/>
    <col min="3" max="3" width="3.57421875" style="82" customWidth="1"/>
    <col min="4" max="4" width="57.28125" style="82" customWidth="1"/>
    <col min="5" max="16384" width="9.140625" style="82" customWidth="1"/>
  </cols>
  <sheetData>
    <row r="1" spans="1:6" ht="15">
      <c r="A1" s="81"/>
      <c r="B1" s="81"/>
      <c r="C1" s="81"/>
      <c r="D1" s="81"/>
      <c r="E1" s="81"/>
      <c r="F1" s="81"/>
    </row>
    <row r="2" spans="1:6" ht="15">
      <c r="A2" s="81"/>
      <c r="B2" s="81"/>
      <c r="C2" s="81"/>
      <c r="D2" s="81"/>
      <c r="E2" s="81"/>
      <c r="F2" s="81"/>
    </row>
    <row r="3" spans="1:6" ht="15">
      <c r="A3" s="257" t="s">
        <v>149</v>
      </c>
      <c r="B3" s="257"/>
      <c r="C3" s="257"/>
      <c r="D3" s="257"/>
      <c r="E3" s="81"/>
      <c r="F3" s="81"/>
    </row>
    <row r="4" spans="1:6" ht="36.75" customHeight="1">
      <c r="A4" s="81"/>
      <c r="B4" s="81"/>
      <c r="C4" s="81"/>
      <c r="D4" s="81"/>
      <c r="E4" s="81"/>
      <c r="F4" s="81"/>
    </row>
    <row r="5" spans="1:6" ht="70.5" customHeight="1">
      <c r="A5" s="256" t="s">
        <v>150</v>
      </c>
      <c r="B5" s="256"/>
      <c r="C5" s="256"/>
      <c r="D5" s="256"/>
      <c r="E5" s="81"/>
      <c r="F5" s="81"/>
    </row>
    <row r="6" spans="1:6" ht="111.75" customHeight="1">
      <c r="A6" s="256" t="s">
        <v>151</v>
      </c>
      <c r="B6" s="256"/>
      <c r="C6" s="256"/>
      <c r="D6" s="256"/>
      <c r="E6" s="81"/>
      <c r="F6" s="81"/>
    </row>
    <row r="7" spans="1:6" ht="53.25" customHeight="1">
      <c r="A7" s="256" t="s">
        <v>152</v>
      </c>
      <c r="B7" s="256"/>
      <c r="C7" s="256"/>
      <c r="D7" s="256"/>
      <c r="E7" s="81"/>
      <c r="F7" s="81"/>
    </row>
    <row r="8" spans="1:6" ht="81" customHeight="1">
      <c r="A8" s="256" t="s">
        <v>201</v>
      </c>
      <c r="B8" s="256"/>
      <c r="C8" s="256"/>
      <c r="D8" s="256"/>
      <c r="E8" s="81"/>
      <c r="F8" s="81"/>
    </row>
    <row r="9" spans="1:6" ht="50.25" customHeight="1">
      <c r="A9" s="256" t="s">
        <v>202</v>
      </c>
      <c r="B9" s="256"/>
      <c r="C9" s="256"/>
      <c r="D9" s="256"/>
      <c r="E9" s="81"/>
      <c r="F9" s="81"/>
    </row>
    <row r="10" spans="1:6" ht="46.5" customHeight="1">
      <c r="A10" s="256" t="s">
        <v>153</v>
      </c>
      <c r="B10" s="256"/>
      <c r="C10" s="256"/>
      <c r="D10" s="256"/>
      <c r="E10" s="81"/>
      <c r="F10" s="81"/>
    </row>
    <row r="11" spans="1:6" ht="47.25" customHeight="1">
      <c r="A11" s="81"/>
      <c r="B11" s="81"/>
      <c r="C11" s="81"/>
      <c r="D11" s="81"/>
      <c r="E11" s="81"/>
      <c r="F11" s="81"/>
    </row>
    <row r="12" spans="1:6" ht="15">
      <c r="A12" s="81"/>
      <c r="B12" s="81"/>
      <c r="C12" s="81"/>
      <c r="D12" s="81"/>
      <c r="E12" s="81"/>
      <c r="F12" s="81"/>
    </row>
    <row r="13" spans="1:6" ht="24" customHeight="1">
      <c r="A13" s="81"/>
      <c r="B13" s="83" t="s">
        <v>120</v>
      </c>
      <c r="C13" s="81"/>
      <c r="D13" s="81"/>
      <c r="E13" s="81"/>
      <c r="F13" s="81"/>
    </row>
    <row r="14" spans="1:6" ht="15">
      <c r="A14" s="81"/>
      <c r="B14" s="81" t="s">
        <v>154</v>
      </c>
      <c r="C14" s="81" t="s">
        <v>155</v>
      </c>
      <c r="E14" s="81"/>
      <c r="F14" s="81"/>
    </row>
    <row r="15" spans="1:6" ht="15">
      <c r="A15" s="81"/>
      <c r="B15" s="81" t="s">
        <v>156</v>
      </c>
      <c r="C15" s="81" t="s">
        <v>155</v>
      </c>
      <c r="D15" s="81"/>
      <c r="E15" s="81"/>
      <c r="F15" s="81"/>
    </row>
    <row r="16" spans="1:5" ht="15">
      <c r="A16" s="81"/>
      <c r="B16" s="81" t="s">
        <v>157</v>
      </c>
      <c r="C16" s="81" t="s">
        <v>155</v>
      </c>
      <c r="D16" s="81"/>
      <c r="E16" s="81"/>
    </row>
    <row r="17" spans="1:5" ht="15">
      <c r="A17" s="81"/>
      <c r="B17" s="81" t="s">
        <v>158</v>
      </c>
      <c r="C17" s="81" t="s">
        <v>155</v>
      </c>
      <c r="D17" s="81"/>
      <c r="E17" s="81"/>
    </row>
    <row r="18" spans="1:5" ht="15">
      <c r="A18" s="81"/>
      <c r="B18" s="81" t="s">
        <v>159</v>
      </c>
      <c r="C18" s="81" t="s">
        <v>155</v>
      </c>
      <c r="D18" s="81"/>
      <c r="E18" s="81"/>
    </row>
    <row r="19" spans="1:5" ht="15">
      <c r="A19" s="81"/>
      <c r="B19" s="81" t="s">
        <v>160</v>
      </c>
      <c r="C19" s="81" t="s">
        <v>155</v>
      </c>
      <c r="D19" s="81"/>
      <c r="E19" s="81"/>
    </row>
    <row r="20" spans="1:6" ht="15">
      <c r="A20" s="81"/>
      <c r="B20" s="81"/>
      <c r="C20" s="81"/>
      <c r="D20" s="81"/>
      <c r="E20" s="81"/>
      <c r="F20" s="81"/>
    </row>
    <row r="21" spans="1:6" ht="60.75" customHeight="1">
      <c r="A21" s="81"/>
      <c r="B21" s="81"/>
      <c r="C21" s="81"/>
      <c r="D21" s="81"/>
      <c r="E21" s="81"/>
      <c r="F21" s="81"/>
    </row>
    <row r="22" spans="1:6" ht="15">
      <c r="A22" s="256" t="s">
        <v>161</v>
      </c>
      <c r="B22" s="256"/>
      <c r="C22" s="256"/>
      <c r="D22" s="256"/>
      <c r="E22" s="81"/>
      <c r="F22" s="81"/>
    </row>
    <row r="23" spans="1:6" ht="51" customHeight="1">
      <c r="A23" s="256" t="s">
        <v>162</v>
      </c>
      <c r="B23" s="256"/>
      <c r="C23" s="256"/>
      <c r="D23" s="256"/>
      <c r="E23" s="81"/>
      <c r="F23" s="81"/>
    </row>
  </sheetData>
  <sheetProtection/>
  <mergeCells count="9">
    <mergeCell ref="A10:D10"/>
    <mergeCell ref="A22:D22"/>
    <mergeCell ref="A23:D23"/>
    <mergeCell ref="A3:D3"/>
    <mergeCell ref="A5:D5"/>
    <mergeCell ref="A6:D6"/>
    <mergeCell ref="A7:D7"/>
    <mergeCell ref="A8:D8"/>
    <mergeCell ref="A9:D9"/>
  </mergeCells>
  <printOptions/>
  <pageMargins left="0" right="0" top="0" bottom="0" header="0" footer="0"/>
  <pageSetup horizontalDpi="600" verticalDpi="600" orientation="portrait" paperSize="9" scale="8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sg sg</dc:creator>
  <cp:keywords/>
  <dc:description/>
  <cp:lastModifiedBy>Lenovo</cp:lastModifiedBy>
  <cp:lastPrinted>2018-01-31T07:00:31Z</cp:lastPrinted>
  <dcterms:created xsi:type="dcterms:W3CDTF">2014-04-05T21:22:21Z</dcterms:created>
  <dcterms:modified xsi:type="dcterms:W3CDTF">2019-08-21T14:14:00Z</dcterms:modified>
  <cp:category/>
  <cp:version/>
  <cp:contentType/>
  <cp:contentStatus/>
</cp:coreProperties>
</file>