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1175" activeTab="0"/>
  </bookViews>
  <sheets>
    <sheet name="5510 - ÜCRETSİZ İZİN" sheetId="1" r:id="rId1"/>
    <sheet name="5510 SONRASI(istifa)" sheetId="2" r:id="rId2"/>
    <sheet name="5510 TAM MAAŞ" sheetId="3" r:id="rId3"/>
    <sheet name="5510 SONRASI AÇIĞA ALINMA" sheetId="4" r:id="rId4"/>
    <sheet name="KİŞİYE YAZILAN YAZI ÖR." sheetId="5" r:id="rId5"/>
    <sheet name="5510 SGK İADE YAZISI" sheetId="6" r:id="rId6"/>
    <sheet name="stra gel. dai. baş . yaz. y" sheetId="7" r:id="rId7"/>
    <sheet name="BORÇ BİLDİRİM BELGESİ" sheetId="8" r:id="rId8"/>
    <sheet name="RESEN BORÇ SENEDİKEFALETNAME" sheetId="9" r:id="rId9"/>
  </sheets>
  <definedNames>
    <definedName name="_xlnm.Print_Area" localSheetId="0">'5510 - ÜCRETSİZ İZİN'!$A$1:$K$63</definedName>
    <definedName name="_xlnm.Print_Area" localSheetId="5">'5510 SGK İADE YAZISI'!$A$1:$H$37</definedName>
    <definedName name="_xlnm.Print_Area" localSheetId="7">'BORÇ BİLDİRİM BELGESİ'!$A$1:$L$48</definedName>
  </definedNames>
  <calcPr fullCalcOnLoad="1" fullPrecision="0"/>
</workbook>
</file>

<file path=xl/comments1.xml><?xml version="1.0" encoding="utf-8"?>
<comments xmlns="http://schemas.openxmlformats.org/spreadsheetml/2006/main">
  <authors>
    <author>mustafa</author>
    <author>KA-MER</author>
  </authors>
  <commentList>
    <comment ref="I29" authorId="0">
      <text>
        <r>
          <rPr>
            <sz val="9"/>
            <rFont val="Tahoma"/>
            <family val="2"/>
          </rPr>
          <t xml:space="preserve">Geliştirme Ödeneği çalışmayı izleyen aybaşında alındığı için iade oluşmaz.
</t>
        </r>
      </text>
    </comment>
    <comment ref="D40" authorId="0">
      <text>
        <r>
          <rPr>
            <sz val="9"/>
            <rFont val="Tahoma"/>
            <family val="2"/>
          </rPr>
          <t xml:space="preserve">Hakediş toplamı Bordrodaki hakediş toplamı ile aynı olmalıdır.
</t>
        </r>
      </text>
    </comment>
    <comment ref="D8" authorId="0">
      <text>
        <r>
          <rPr>
            <sz val="9"/>
            <rFont val="Tahoma"/>
            <family val="2"/>
          </rPr>
          <t xml:space="preserve">İlgili ay kaç gün ise o yazılacak
</t>
        </r>
      </text>
    </comment>
    <comment ref="D44" authorId="0">
      <text>
        <r>
          <rPr>
            <sz val="9"/>
            <rFont val="Tahoma"/>
            <family val="2"/>
          </rPr>
          <t xml:space="preserve">Gelir Vergisi Kısmına Bordrodaki Gelir Vergisi Kes. Tutarı yazılacak(Asgari Geçim i. Hariç)
</t>
        </r>
      </text>
    </comment>
    <comment ref="G7" authorId="1">
      <text>
        <r>
          <rPr>
            <sz val="9"/>
            <rFont val="Tahoma"/>
            <family val="2"/>
          </rPr>
          <t>İlgili maaş ödemesinin yapıldığı ayın 15 ile ödeme tarihi arasındaki
gün sayısı</t>
        </r>
      </text>
    </comment>
    <comment ref="G12" authorId="1">
      <text>
        <r>
          <rPr>
            <sz val="9"/>
            <rFont val="Tahoma"/>
            <family val="2"/>
          </rPr>
          <t>Alıcı adı özellikle belirtilmelidir: AKSARAY ÜNİVERSİTESİ
(kısaltma veya ekleme yapmadan)</t>
        </r>
      </text>
    </comment>
    <comment ref="G4" authorId="1">
      <text>
        <r>
          <rPr>
            <b/>
            <sz val="18"/>
            <rFont val="Tahoma"/>
            <family val="2"/>
          </rPr>
          <t xml:space="preserve">5510 sonrası göreve başlayan personel için ASKERE GİTMELERDE BAKMAKLA MÜKELLEF KİMSESİ OLMAYA PERSONEL İÇİN 5510 sonrası (istifa) dan yapılacak </t>
        </r>
      </text>
    </comment>
  </commentList>
</comments>
</file>

<file path=xl/comments2.xml><?xml version="1.0" encoding="utf-8"?>
<comments xmlns="http://schemas.openxmlformats.org/spreadsheetml/2006/main">
  <authors>
    <author>mustafa</author>
    <author>KA-MER</author>
  </authors>
  <commentList>
    <comment ref="D8" authorId="0">
      <text>
        <r>
          <rPr>
            <sz val="9"/>
            <rFont val="Tahoma"/>
            <family val="2"/>
          </rPr>
          <t xml:space="preserve">İlgili ay kaç gün ise o yazılacak
</t>
        </r>
      </text>
    </comment>
    <comment ref="I28" authorId="0">
      <text>
        <r>
          <rPr>
            <sz val="9"/>
            <rFont val="Tahoma"/>
            <family val="2"/>
          </rPr>
          <t xml:space="preserve">Geliştirme Ödeneği çalışmayı izleyen aybaşında alındığı için iade oluşmaz.
</t>
        </r>
      </text>
    </comment>
    <comment ref="D39" authorId="0">
      <text>
        <r>
          <rPr>
            <sz val="9"/>
            <rFont val="Tahoma"/>
            <family val="2"/>
          </rPr>
          <t xml:space="preserve">Hakediş toplamı Bordrodaki hakediş toplamı ile aynı olmalıdır.
</t>
        </r>
      </text>
    </comment>
    <comment ref="D43" authorId="0">
      <text>
        <r>
          <rPr>
            <sz val="9"/>
            <rFont val="Tahoma"/>
            <family val="2"/>
          </rPr>
          <t xml:space="preserve">Gelir Vergisi Kısmına Bordrodaki Gelir Vergisi Kes. Tutarı yazılacak(Asgari Geçim i. Hariç)
</t>
        </r>
      </text>
    </comment>
    <comment ref="G12" authorId="1">
      <text>
        <r>
          <rPr>
            <sz val="9"/>
            <rFont val="Tahoma"/>
            <family val="2"/>
          </rPr>
          <t>Alıcı adı özellikle belirtilmelidir: AKSARAY ÜNİVERSİTESİ
(kısaltma veya ekleme yapmadan)</t>
        </r>
      </text>
    </comment>
    <comment ref="G7" authorId="1">
      <text>
        <r>
          <rPr>
            <sz val="9"/>
            <rFont val="Tahoma"/>
            <family val="2"/>
          </rPr>
          <t>İlgili maaş ödemesinin yapıldığı ayın 15 ile ödeme tarihi arasındaki
gün sayısı</t>
        </r>
      </text>
    </comment>
  </commentList>
</comments>
</file>

<file path=xl/comments3.xml><?xml version="1.0" encoding="utf-8"?>
<comments xmlns="http://schemas.openxmlformats.org/spreadsheetml/2006/main">
  <authors>
    <author>mustafa</author>
    <author>KA-MER</author>
  </authors>
  <commentList>
    <comment ref="D8" authorId="0">
      <text>
        <r>
          <rPr>
            <sz val="9"/>
            <rFont val="Tahoma"/>
            <family val="2"/>
          </rPr>
          <t xml:space="preserve">İlgili ay kaç gün ise o yazılacak
</t>
        </r>
      </text>
    </comment>
    <comment ref="I28" authorId="0">
      <text>
        <r>
          <rPr>
            <sz val="9"/>
            <rFont val="Tahoma"/>
            <family val="2"/>
          </rPr>
          <t xml:space="preserve">Geliştirme Ödeneği çalışmayı izleyen aybaşında alındığı için iade oluşmaz.
</t>
        </r>
      </text>
    </comment>
    <comment ref="D39" authorId="0">
      <text>
        <r>
          <rPr>
            <sz val="9"/>
            <rFont val="Tahoma"/>
            <family val="2"/>
          </rPr>
          <t xml:space="preserve">Hakediş toplamı Bordrodaki hakediş toplamı ile aynı olmalıdır.
</t>
        </r>
      </text>
    </comment>
    <comment ref="D43" authorId="0">
      <text>
        <r>
          <rPr>
            <sz val="9"/>
            <rFont val="Tahoma"/>
            <family val="2"/>
          </rPr>
          <t xml:space="preserve">Gelir Vergisi Kısmına Bordrodaki Gelir Vergisi Kes. Tutarı yazılacak(Asgari Geçim i. Hariç)
</t>
        </r>
      </text>
    </comment>
    <comment ref="G7" authorId="1">
      <text>
        <r>
          <rPr>
            <sz val="9"/>
            <rFont val="Tahoma"/>
            <family val="2"/>
          </rPr>
          <t>İlgili maaş ödemesinin yapıldığı ayın 15 ile ödeme tarihi arasındaki
gün sayısı</t>
        </r>
      </text>
    </comment>
    <comment ref="G12" authorId="1">
      <text>
        <r>
          <rPr>
            <sz val="9"/>
            <rFont val="Tahoma"/>
            <family val="2"/>
          </rPr>
          <t>Alıcı adı özellikle belirtilmelidir: AKSARAY ÜNİVERSİTESİ
(kısaltma veya ekleme yapmadan)</t>
        </r>
      </text>
    </comment>
  </commentList>
</comments>
</file>

<file path=xl/comments4.xml><?xml version="1.0" encoding="utf-8"?>
<comments xmlns="http://schemas.openxmlformats.org/spreadsheetml/2006/main">
  <authors>
    <author>mustafa</author>
    <author>KA-MER</author>
  </authors>
  <commentList>
    <comment ref="D8" authorId="0">
      <text>
        <r>
          <rPr>
            <sz val="9"/>
            <rFont val="Tahoma"/>
            <family val="2"/>
          </rPr>
          <t xml:space="preserve">İlgili ay kaç gün ise o yazılacak
</t>
        </r>
      </text>
    </comment>
    <comment ref="J30" authorId="0">
      <text>
        <r>
          <rPr>
            <sz val="9"/>
            <rFont val="Tahoma"/>
            <family val="2"/>
          </rPr>
          <t>Geliştirme Ödeneği çalışmayı izleyen aybaşında çalışılıp alındığı için iade oluşmaz.</t>
        </r>
        <r>
          <rPr>
            <b/>
            <sz val="9"/>
            <rFont val="Tahoma"/>
            <family val="2"/>
          </rPr>
          <t xml:space="preserve">
</t>
        </r>
        <r>
          <rPr>
            <sz val="9"/>
            <rFont val="Tahoma"/>
            <family val="2"/>
          </rPr>
          <t xml:space="preserve">
</t>
        </r>
      </text>
    </comment>
    <comment ref="D41" authorId="0">
      <text>
        <r>
          <rPr>
            <sz val="9"/>
            <rFont val="Tahoma"/>
            <family val="2"/>
          </rPr>
          <t xml:space="preserve">Hakediş toplamı Bordrodaki hakediş toplamı ile aynı olmalıdır.
</t>
        </r>
      </text>
    </comment>
    <comment ref="D45" authorId="0">
      <text>
        <r>
          <rPr>
            <sz val="9"/>
            <rFont val="Tahoma"/>
            <family val="2"/>
          </rPr>
          <t xml:space="preserve">Gelir Vergisi Kısmına Bordrodaki Gelir Vergisi Kes. Tutarı yazılacak(Asgari Geçim i. Hariç)
</t>
        </r>
      </text>
    </comment>
    <comment ref="H12" authorId="1">
      <text>
        <r>
          <rPr>
            <sz val="9"/>
            <rFont val="Tahoma"/>
            <family val="2"/>
          </rPr>
          <t>Alıcı adı özellikle belirtilmelidir: AKSARAY ÜNİVERSİTESİ
(kısaltma veya ekleme yapmadan)</t>
        </r>
      </text>
    </comment>
    <comment ref="H10" authorId="1">
      <text>
        <r>
          <rPr>
            <sz val="9"/>
            <rFont val="Tahoma"/>
            <family val="2"/>
          </rPr>
          <t>İlgili maaş ödemesinin yapıldığı ayın 15 ile ödeme tarihi arasındaki
gün sayısı</t>
        </r>
      </text>
    </comment>
  </commentList>
</comments>
</file>

<file path=xl/comments5.xml><?xml version="1.0" encoding="utf-8"?>
<comments xmlns="http://schemas.openxmlformats.org/spreadsheetml/2006/main">
  <authors>
    <author>KA-MER</author>
  </authors>
  <commentList>
    <comment ref="A2" authorId="0">
      <text>
        <r>
          <rPr>
            <b/>
            <sz val="16"/>
            <rFont val="Tahoma"/>
            <family val="2"/>
          </rPr>
          <t>YERSİZ VE FAZLA ÖDENEN AYLIKLARDAN DOĞAN  KİŞİLERDEN ALACAKLAR HESAPLAMA CETVELİ KİŞİYE TEBLİĞ EDİLMEDİYSE BU KULLANILIR</t>
        </r>
      </text>
    </comment>
  </commentList>
</comments>
</file>

<file path=xl/comments6.xml><?xml version="1.0" encoding="utf-8"?>
<comments xmlns="http://schemas.openxmlformats.org/spreadsheetml/2006/main">
  <authors>
    <author>KA-MER</author>
  </authors>
  <commentList>
    <comment ref="B34" authorId="0">
      <text>
        <r>
          <rPr>
            <b/>
            <sz val="16"/>
            <rFont val="Tahoma"/>
            <family val="2"/>
          </rPr>
          <t>Personel Daire Başkanlığından alınacaktır</t>
        </r>
      </text>
    </comment>
  </commentList>
</comments>
</file>

<file path=xl/comments8.xml><?xml version="1.0" encoding="utf-8"?>
<comments xmlns="http://schemas.openxmlformats.org/spreadsheetml/2006/main">
  <authors>
    <author>KA-MER</author>
  </authors>
  <commentList>
    <comment ref="H8" authorId="0">
      <text>
        <r>
          <rPr>
            <b/>
            <sz val="18"/>
            <rFont val="Tahoma"/>
            <family val="2"/>
          </rPr>
          <t>Bu Belge Maaş Harici Oluşan Kişi Borçları/Kamu Zararları Tahsilinde Kullanılmasında (Ekders, Fazla Mesai, Aile Yardımı, Ödeneği Kuruluş Geliştirme Ödeneği…)</t>
        </r>
        <r>
          <rPr>
            <sz val="16"/>
            <rFont val="Tahoma"/>
            <family val="2"/>
          </rPr>
          <t xml:space="preserve">
</t>
        </r>
      </text>
    </comment>
  </commentList>
</comments>
</file>

<file path=xl/comments9.xml><?xml version="1.0" encoding="utf-8"?>
<comments xmlns="http://schemas.openxmlformats.org/spreadsheetml/2006/main">
  <authors>
    <author>KA-MER</author>
  </authors>
  <commentList>
    <comment ref="D2" authorId="0">
      <text>
        <r>
          <rPr>
            <b/>
            <sz val="20"/>
            <rFont val="Tahoma"/>
            <family val="2"/>
          </rPr>
          <t>Parasal Sınırlar Dahilinde Taksitlendirme Yapılabilir</t>
        </r>
      </text>
    </comment>
  </commentList>
</comments>
</file>

<file path=xl/sharedStrings.xml><?xml version="1.0" encoding="utf-8"?>
<sst xmlns="http://schemas.openxmlformats.org/spreadsheetml/2006/main" count="461" uniqueCount="211">
  <si>
    <t>YERSİZ VE FAZLA ÖDENEN AYLIKLARDAN DOĞAN</t>
  </si>
  <si>
    <t>Tahakkuk Birimi</t>
  </si>
  <si>
    <t>Borç Sebebi</t>
  </si>
  <si>
    <t>Ücretsiz izin</t>
  </si>
  <si>
    <t>Borçlunun Adı Soyadı</t>
  </si>
  <si>
    <t>Hizmet Süresi</t>
  </si>
  <si>
    <t>Sicil Nosu</t>
  </si>
  <si>
    <t>TC Kimlik Numarası</t>
  </si>
  <si>
    <t xml:space="preserve">Ödenen Gün </t>
  </si>
  <si>
    <t>Ödenmesi gereken gün</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</si>
  <si>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</si>
  <si>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</si>
  <si>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</si>
  <si>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</si>
  <si>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</si>
  <si>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</si>
  <si>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</si>
  <si>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</si>
  <si>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</si>
  <si>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</si>
  <si>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</si>
  <si>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</si>
  <si>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</si>
  <si>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</si>
  <si>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</si>
  <si>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t>
  </si>
  <si>
    <t>Aile ve Çocuk Yardımı*</t>
  </si>
  <si>
    <t>Makam Tazminatı</t>
  </si>
  <si>
    <t>Dil Tazminatı</t>
  </si>
  <si>
    <t>Yan Ödeme</t>
  </si>
  <si>
    <t>İdari Görev Ödeneği</t>
  </si>
  <si>
    <t>Ek Ödeme</t>
  </si>
  <si>
    <t>Eğitim Öğretim Ödeneği</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</si>
  <si>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</si>
  <si>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</si>
  <si>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</si>
  <si>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</si>
  <si>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</si>
  <si>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</si>
  <si>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</si>
  <si>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</si>
  <si>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</si>
  <si>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</si>
  <si>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</si>
  <si>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</si>
  <si>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Adı ve Soyadı   :</t>
  </si>
  <si>
    <t>Bildirim Tarihi    :</t>
  </si>
  <si>
    <t>İmza               :</t>
  </si>
  <si>
    <t>Malul Yaşl.(Devlet)%11</t>
  </si>
  <si>
    <t>Sağ.Sig. (Devlet) %7,5</t>
  </si>
  <si>
    <t>Malul Yaşl.(Kişi)%9</t>
  </si>
  <si>
    <t>Sağ.Sig. (Kişi) %5</t>
  </si>
  <si>
    <t xml:space="preserve">                             KİŞİLERDEN ALACAKLARI HESAPLAMA CETVELİ   5510 - Ücretsiz İzin     </t>
  </si>
  <si>
    <t>Geliştirme Ödeneği (*)</t>
  </si>
  <si>
    <t>Banka ve Hesap Bilgisi</t>
  </si>
  <si>
    <t>İlişik Kesilme Tarihi</t>
  </si>
  <si>
    <t>SGK'DAN TALEP/MAHSUP EDİLECEK TUTAR</t>
  </si>
  <si>
    <t>VERGİLER VE KESİNTİLERDEN MAHSUP EDİLECEK TUTAR</t>
  </si>
  <si>
    <t>BORÇLU</t>
  </si>
  <si>
    <t>Yükseköğr. Tazminatı</t>
  </si>
  <si>
    <t>Akademik Teşvik Öd.</t>
  </si>
  <si>
    <t>BES Kesintisi</t>
  </si>
  <si>
    <t>GELİRE ALINACAK TOPLAM  TUTAR</t>
  </si>
  <si>
    <t>KİŞİDEN ALINACAK ANAPARA TUTARI</t>
  </si>
  <si>
    <t xml:space="preserve">KİŞİDEN ALINACAK FAİZ TUTARI </t>
  </si>
  <si>
    <t>GERÇEKLEŞTİRME GÖREVLİSİ</t>
  </si>
  <si>
    <t>Faiz Gün Sayısı</t>
  </si>
  <si>
    <t>T.C. Ziraat Bankası Aksaray Şubesi</t>
  </si>
  <si>
    <t>TR48 0001 0000 2648239134 - 5001</t>
  </si>
  <si>
    <t xml:space="preserve">                        KİŞİLERDEN ALACAKLARI HESAPLAMA CETVELİ   5510 - İSTİFA   </t>
  </si>
  <si>
    <t>Borcun sebebi</t>
  </si>
  <si>
    <t>İstifa</t>
  </si>
  <si>
    <t>Emekli Sicil Nosu</t>
  </si>
  <si>
    <t>Geliştirme Ödeneği(*)</t>
  </si>
  <si>
    <t>Bildirim Tarihi                   :</t>
  </si>
  <si>
    <t>Adı ve Soyadı                    :</t>
  </si>
  <si>
    <t>İmza                                  :</t>
  </si>
  <si>
    <t xml:space="preserve">                          KİŞİLERDEN ALACAKLARI HESAPLAMA CETVELİ   5510 - TAM MAAŞ  </t>
  </si>
  <si>
    <t>Maaş ödeme gününde görevde olmayan</t>
  </si>
  <si>
    <t>Gelişme Güçlüğü (*)</t>
  </si>
  <si>
    <t>Sendika Kesintisi</t>
  </si>
  <si>
    <t xml:space="preserve">                        KİŞİLERDEN ALACAKLARI HESAPLAMA CETVELİ   5510 - AÇIĞA ALINMA</t>
  </si>
  <si>
    <t>Harcama Birimi Adı-Kodu</t>
  </si>
  <si>
    <t>AÇIĞA ALINMA</t>
  </si>
  <si>
    <t>2/3 Ödenecek Gün Sayısı</t>
  </si>
  <si>
    <t>Tam Ödenecek Gün Sayısı</t>
  </si>
  <si>
    <t>TAM ÖDENMESİ GEREKEN KISIM</t>
  </si>
  <si>
    <t>2/3 ÖDENMESİ GEREKEN KISIM</t>
  </si>
  <si>
    <t>Toplu Sözleşme Ödeneği*</t>
  </si>
  <si>
    <t>Görev Tazminatı</t>
  </si>
  <si>
    <t>ASÜ Strateji Geliştirme D.Bşk.</t>
  </si>
  <si>
    <t>T.C.</t>
  </si>
  <si>
    <t>…………………………………..</t>
  </si>
  <si>
    <t>Sayı</t>
  </si>
  <si>
    <t>:</t>
  </si>
  <si>
    <t>…./…./…….</t>
  </si>
  <si>
    <t>Konu</t>
  </si>
  <si>
    <t>Sigorta Primleri Genel Müdürlüğü</t>
  </si>
  <si>
    <t xml:space="preserve">5510 Sayılı Kanuna </t>
  </si>
  <si>
    <t>ÖDENEN</t>
  </si>
  <si>
    <t>ÖDENMESİ GEREKEN</t>
  </si>
  <si>
    <t>İADE İSTENEN PRİM</t>
  </si>
  <si>
    <t>Tabi Personel</t>
  </si>
  <si>
    <t>EKLER :</t>
  </si>
  <si>
    <t>İşten Ayrılış Bildirgesi</t>
  </si>
  <si>
    <r>
      <t>:</t>
    </r>
    <r>
      <rPr>
        <sz val="12"/>
        <color indexed="8"/>
        <rFont val="Times New Roman"/>
        <family val="1"/>
      </rPr>
      <t xml:space="preserve"> Kişi Borcu</t>
    </r>
  </si>
  <si>
    <t>Sn. ……………………..</t>
  </si>
  <si>
    <t>Alacaklı Kurum Adı</t>
  </si>
  <si>
    <t xml:space="preserve">Adresi </t>
  </si>
  <si>
    <t>Borcun miktarı</t>
  </si>
  <si>
    <t xml:space="preserve">Borcun sebebi </t>
  </si>
  <si>
    <t>Borcun Doğuş tarihi</t>
  </si>
  <si>
    <t>Faiz başlangıç tarihi</t>
  </si>
  <si>
    <t>Borcun ödeme yeri</t>
  </si>
  <si>
    <t>İtiraz mercii</t>
  </si>
  <si>
    <t xml:space="preserve">     İş bu ödeme ihtarının 7201 Sayılı Tebligat Kanununun amir hükümleri gereğince tarafınıza tebliğ edildiği tarihten itibaren borcunuzu tüm yasal faiziyle birlikte bir (1) ay içerisinde ödemeniz; borcun tamamına veya bir kısmına dair bir itirazınız varsa, tebligatın tarafınıza tebliği tarafından itibaren yedi (7) gün içerisinde sebepleriyle birlikte itirazınızı yazılı olarak yapmanız, bir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
</t>
  </si>
  <si>
    <t>……………………….</t>
  </si>
  <si>
    <t>………………………</t>
  </si>
  <si>
    <t>Kişilerden Alacaklar Hesaplama Cetveli</t>
  </si>
  <si>
    <t>:Yersiz ödenen maaş</t>
  </si>
  <si>
    <t xml:space="preserve">:Strateji Geliştirme Daire Başkanlığı </t>
  </si>
  <si>
    <t>EKLER:</t>
  </si>
  <si>
    <t>………………./Dekanlığı/Müdürlüğü/Başkanlığı</t>
  </si>
  <si>
    <t>BORÇ BİLDİRİM BELGESİ</t>
  </si>
  <si>
    <t>BORÇLUNUN</t>
  </si>
  <si>
    <t>ADI SOYADI</t>
  </si>
  <si>
    <t>ÜNVANI</t>
  </si>
  <si>
    <t>T.C. KİMLİK NO</t>
  </si>
  <si>
    <t xml:space="preserve">ADRESİ </t>
  </si>
  <si>
    <t>TAHAKKUK ETTİRİLEN BORÇLULAR VE DİĞER BİLGİLER</t>
  </si>
  <si>
    <t>Borç Aslı</t>
  </si>
  <si>
    <t xml:space="preserve">Sebebi </t>
  </si>
  <si>
    <t>Faiz Oranı (Yıllık)</t>
  </si>
  <si>
    <t>Borcun Doğuş Tarihi</t>
  </si>
  <si>
    <t>Faiz Başlangıç Tarihi</t>
  </si>
  <si>
    <t>Ödeme Yeri</t>
  </si>
  <si>
    <t>Hesap No</t>
  </si>
  <si>
    <t>İtiraz Mercii</t>
  </si>
  <si>
    <t>İtiraz Süresi</t>
  </si>
  <si>
    <t>Tebliğ Tarihinden itibaren 7 gündür.</t>
  </si>
  <si>
    <t xml:space="preserve">Ödeme Süresi </t>
  </si>
  <si>
    <t xml:space="preserve">Tebliğ tarihinden itibaren 1 ay (itirazlar on iş günü içerisinde sonuçlandırılır. İtiraz ve iti,razı değerlendirme süresi 1 aylık ödeme süresini etkilemez. </t>
  </si>
  <si>
    <t>………………………………………</t>
  </si>
  <si>
    <t xml:space="preserve">Harcama Yetkilisi </t>
  </si>
  <si>
    <t>NOT: 1) 2577 sayılı İdarî Yargılama Usulü Kanununa göre tebliğ tarihinden itibaren süresi içinde görevli ve yetkili idarî yargı merciine başvurulabilir.</t>
  </si>
  <si>
    <t>2) Bu belgede belirtilen borcun ödenmemesi hâlinde, sürenin bitiminden itibaren beş iş günü içinde, alacağın hükmen tahsili için, alacak takip dosyasının Kurumu temsile yetkili hukuk birimine gönderilir.</t>
  </si>
  <si>
    <t xml:space="preserve">* Borçlar Kanununun faiz oranı değişir ise bu oranbda değişecektir. </t>
  </si>
  <si>
    <t>TEBLİĞ OLUNUR</t>
  </si>
  <si>
    <t>…./…/2017</t>
  </si>
  <si>
    <t>TEBLİĞ EDEN</t>
  </si>
  <si>
    <t>TEBLİĞ ALAN</t>
  </si>
  <si>
    <t>………………………………</t>
  </si>
  <si>
    <t>İMZA</t>
  </si>
  <si>
    <t>RESEN BORÇ SENEDİ / KEFALETNAME</t>
  </si>
  <si>
    <t xml:space="preserve">Yersiz ve Fazla Ödenen Aylıklardan Doğan Kişilerden Alacakları Hesaplama Cetveli ile bildirilen ve yersiz ödenen …………………… nedeniyle doğan borcumu …/…/2017 tarihinden başlamak üzere  ödeme talepli dilekçem üzerine yapılan ödeme planı uyarınca  ………. ( …  )   ay taksitle ve faizi ile birlikte ödeyeceğimi, </t>
  </si>
  <si>
    <t>Taksitleri ödeme planında belirtildiği şekilde ve Aksaray Üniversitesi'ne ödeyeceğimi, taksitlendirme onayı ve talimatı alınıncaya kadar ödeme planında belirtilen ilk taksit miktarını süresinde ve takip eden taksitleri de düzenli olarak ödeyeceğimi, taksitlerin tahsili sırasında faizin ödenmediği hallerde idarenin faiz isteme hakkının saklı olduğu, yetkili makamdan alınan taksitlendirme onayında kararlaştırılan taksit miktarı ödenen taksit miktarından fazla olduğu taktirde onayda belirtilen ilk taksit tarihinden itibaren geçen taksitlere ait toplam farkı peşin olarak ödeyeceğimi,</t>
  </si>
  <si>
    <t>Borcun ödeme planına uygun olarak ödenmemesi durumunda bütün borcun muaceliyet kazanacağını ve borcun tamamını yasal faizi ile birlikte defaten ödeyeceğimi,</t>
  </si>
  <si>
    <t>Adresimdeki değişiklikleri derhal bildirmeyi, bildirmediğim taktirde aşağıdaki adrese çıkarılacak (Bila tebliğ iade edilse bile) tebligatların şahsıma yapılmış sayılacağını kabul, beyan ve taahhüt ederim.</t>
  </si>
  <si>
    <t xml:space="preserve">Adı Soyadı / Unvanı </t>
  </si>
  <si>
    <t xml:space="preserve">: </t>
  </si>
  <si>
    <t>T.C. Kimlik No / Vergi No</t>
  </si>
  <si>
    <t>Adres</t>
  </si>
  <si>
    <t xml:space="preserve">                                                     </t>
  </si>
  <si>
    <t>İmza</t>
  </si>
  <si>
    <t>Tarih</t>
  </si>
  <si>
    <t>*Müteselsil kefalet söz konusu olduğunda borçlunun yanına müteselsil kefil/kefiller zikredilerek imzaları alınacaktır.</t>
  </si>
  <si>
    <t>*5018 sayılı Kanunun 79. maddesi uyarınca, her yıl yayımlanan Merkezi Yönetim Bütçe Kanununda belirlenen parasal sınırlar üzerindeki kamu zararı/alacakları bakımından resen borç senedinin “noter tastikli” olması gerekmek</t>
  </si>
  <si>
    <t>……………………………………………</t>
  </si>
  <si>
    <t>STRATEJİ GELİŞTİRME DAİRE BAŞKANLIĞINA</t>
  </si>
  <si>
    <t xml:space="preserve">                                               </t>
  </si>
  <si>
    <r>
      <t xml:space="preserve">      Yazımız eki Kişilerden Alacaklar Hesaplama Cetveline istinaden ilgili personelin</t>
    </r>
    <r>
      <rPr>
        <b/>
        <sz val="12"/>
        <color indexed="8"/>
        <rFont val="Times New Roman"/>
        <family val="1"/>
      </rPr>
      <t xml:space="preserve"> ………./ 2017 </t>
    </r>
    <r>
      <rPr>
        <sz val="12"/>
        <color indexed="8"/>
        <rFont val="Times New Roman"/>
        <family val="1"/>
      </rPr>
      <t xml:space="preserve"> maaş dönemine ait fazla veya yersiz ödenen </t>
    </r>
    <r>
      <rPr>
        <b/>
        <sz val="12"/>
        <color indexed="8"/>
        <rFont val="Times New Roman"/>
        <family val="1"/>
      </rPr>
      <t>……. TL</t>
    </r>
    <r>
      <rPr>
        <sz val="12"/>
        <color indexed="8"/>
        <rFont val="Times New Roman"/>
        <family val="1"/>
      </rPr>
      <t xml:space="preserve"> maaş tutarının ilgiliden iadesi istenmiş olup gerekli kişi borcu dosyasının oluşturulması gerekmektedir.</t>
    </r>
  </si>
  <si>
    <t xml:space="preserve">      Bilgi ve gereğini arz ederim.</t>
  </si>
  <si>
    <t>…………….</t>
  </si>
  <si>
    <t xml:space="preserve">                                                                                              ………………………….</t>
  </si>
  <si>
    <t>……………………</t>
  </si>
  <si>
    <t>EKİ:</t>
  </si>
  <si>
    <t>Kişi Borcu Hesaplama Tablosu</t>
  </si>
  <si>
    <t>Ödemeye İlişkin Bordro</t>
  </si>
  <si>
    <t>Görevden ayrıldığına dair yazı/onay</t>
  </si>
  <si>
    <r>
      <t xml:space="preserve">   Birimimiz personellerinden </t>
    </r>
    <r>
      <rPr>
        <b/>
        <sz val="12"/>
        <color indexed="8"/>
        <rFont val="Times New Roman"/>
        <family val="1"/>
      </rPr>
      <t>…………….</t>
    </r>
    <r>
      <rPr>
        <sz val="12"/>
        <color indexed="8"/>
        <rFont val="Times New Roman"/>
        <family val="1"/>
      </rPr>
      <t xml:space="preserve">TC kimlik nolu, </t>
    </r>
    <r>
      <rPr>
        <b/>
        <sz val="12"/>
        <color indexed="8"/>
        <rFont val="Times New Roman"/>
        <family val="1"/>
      </rPr>
      <t>……………. ………….  . . / . . / …..</t>
    </r>
    <r>
      <rPr>
        <sz val="12"/>
        <color indexed="8"/>
        <rFont val="Times New Roman"/>
        <family val="1"/>
      </rPr>
      <t xml:space="preserve"> tarihinde (mesai bitimi itibarı ile) </t>
    </r>
    <r>
      <rPr>
        <b/>
        <sz val="12"/>
        <color indexed="8"/>
        <rFont val="Times New Roman"/>
        <family val="1"/>
      </rPr>
      <t>istifa/ ücretsiz izin/ askere gitme/ açığa alınma / görevden çıkarılma</t>
    </r>
    <r>
      <rPr>
        <sz val="12"/>
        <color indexed="8"/>
        <rFont val="Times New Roman"/>
        <family val="1"/>
      </rPr>
      <t xml:space="preserve"> nedeniyle görevinden ayrılmıştır.</t>
    </r>
  </si>
  <si>
    <t>Sayı   :</t>
  </si>
  <si>
    <t xml:space="preserve">Konu : </t>
  </si>
  <si>
    <r>
      <t xml:space="preserve">Borçlunun </t>
    </r>
    <r>
      <rPr>
        <b/>
        <sz val="10"/>
        <color indexed="10"/>
        <rFont val="Arial"/>
        <family val="2"/>
      </rPr>
      <t>Mernis</t>
    </r>
    <r>
      <rPr>
        <b/>
        <sz val="10"/>
        <rFont val="Arial"/>
        <family val="2"/>
      </rPr>
      <t xml:space="preserve"> adresi</t>
    </r>
  </si>
  <si>
    <t>Konu : Prim İadesi</t>
  </si>
  <si>
    <t>Em.Kes./MYE Prm.(Dev.)%11</t>
  </si>
  <si>
    <t>Em.Kes./MYE Prm.(Kişi)%9</t>
  </si>
  <si>
    <t>Em.Kes./GSS Prm.(Dev.)%7,5</t>
  </si>
  <si>
    <t>Em.Kes./GSS Prm.(Kişi)%5</t>
  </si>
  <si>
    <t>SGK’ya Yazılan Prim İadesi Yazısı</t>
  </si>
  <si>
    <t>Primler Daire Başkanlığı</t>
  </si>
  <si>
    <t>Sıhhiye/ ANKARA</t>
  </si>
  <si>
    <t>Hizmet Belgesi</t>
  </si>
  <si>
    <t xml:space="preserve"> Borçlar Kanunu (%9)</t>
  </si>
  <si>
    <t xml:space="preserve">        Bu Belge ile yukarıda tarihi, mahiyeti ve miktarı yazılı olan borç tebliğ edilmiş olup, 5018 sayılı Kamu Mali Yönetim ve Kontrol Kanununun 71 nci maddesine istinaden hazırlanan Kamu Zararlarının Tahsiline ilişkin Usul ve Esaslar Hakkında Yönetmelik hükümlerine göre ödenmesini arz /rica ederim.                                                                                                                                                                                        İş bu ödeme ihtarının 7201 Sayılı Tebligat Kanununun amir hükümleri gereğince tarafınıza tebliğ edildiği tarihten itibaren borcunuzu tüm yasal faiziyle birlikte bir (1) ay içerisinde ödemeniz; borcun tamamına veya bir kısmına dair bir itirazınız varsa, tebligatın tarafınıza tebliği tarafından itibaren yedi (7) gün içerisinde sebepleriyle birlikte itirazınızı yazılı olarak yapmanız, bir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
</t>
  </si>
  <si>
    <t>:Ödemenin yapıldığı tarih</t>
  </si>
  <si>
    <t>SOSYAL GÜVENLİK KURUMU BAŞKANLIĞINA</t>
  </si>
  <si>
    <r>
      <t xml:space="preserve">            Kurumumuz personellerinden ………..TC nolu,  .......... emekli sicil nolu ….  ……..     …/…./2018 tarihinde (mesai saati bitimi itibarı ile</t>
    </r>
    <r>
      <rPr>
        <u val="single"/>
        <sz val="12"/>
        <color indexed="8"/>
        <rFont val="Times New Roman"/>
        <family val="1"/>
      </rPr>
      <t>) istifa etmiştir./ücretsiz izine ayrılmıştır./açığa alınıştır/ görevden çıkarılmış ve ilişiği kesilmiştir.</t>
    </r>
    <r>
      <rPr>
        <sz val="12"/>
        <color indexed="8"/>
        <rFont val="Times New Roman"/>
        <family val="1"/>
      </rPr>
      <t xml:space="preserve"> İlgili personelin ........ 2018 dönemine ait Aylık Kesenek bildirgesine istinaden kurumunuza  yersiz ödenmiş aşağıdaki tabloda iadesi istenen toplam...........TL prim tutarının Aksaray Üniversitesi TR48 0001 0000 2648 2391 3450 01</t>
    </r>
    <r>
      <rPr>
        <sz val="12"/>
        <rFont val="Times New Roman"/>
        <family val="1"/>
      </rPr>
      <t xml:space="preserve"> İ</t>
    </r>
    <r>
      <rPr>
        <sz val="12"/>
        <color indexed="8"/>
        <rFont val="Times New Roman"/>
        <family val="1"/>
      </rPr>
      <t>ban nolu hesabına aktarılması hususunda gereğini arz ederim.</t>
    </r>
  </si>
  <si>
    <t>TRABZON ÜNİVERSİTESİ</t>
  </si>
  <si>
    <t>TRABZON Üniversitesi Strateji 
Geliştirme Daire Başkanlığı</t>
  </si>
  <si>
    <t>T.C. Ziraat Bankası TRABZON Şubesi</t>
  </si>
  <si>
    <t>T.C. Ziraat Bankası Trabzon Şubesi</t>
  </si>
  <si>
    <t>TRU Strateji Geliştirme D.Bşk.</t>
  </si>
  <si>
    <t>Trabzon Üniversitesi Strateji 
Geliştirme Daire Başkanlığı</t>
  </si>
  <si>
    <t xml:space="preserve">TRABZON ÜNİVERSİTESİ </t>
  </si>
  <si>
    <t xml:space="preserve">:Trabzon Üniversitesi Strateji Geliştirme Daire Başkanlığı </t>
  </si>
  <si>
    <t xml:space="preserve">Trabzon Üniversitesi </t>
  </si>
  <si>
    <t xml:space="preserve">Trabzon Üniveresitesi Strateji Geliştirme Daire Başkanlığı </t>
  </si>
  <si>
    <t xml:space="preserve"> İş bu borç nedeni ile çıkacak ihtilaflarda ……………………………Trabzon Üniversitesi'nin  kayıt ve belgelerinin doğruluğunu, ayrıca 6100 sayılı Hukuk Muhakemeleri Kanununun 199. maddesi gereğince adli mercilerde bu belgelerin esas delil olarak kabul edilip, başkaca sübut delillere gerek bulunmadığını,</t>
  </si>
  <si>
    <t>Bu senette yazılı bütün hususlardan doğabilecek ihtilaflarda trabzon Mahkemeleri ile icra dairelerinin yetkili olacağını,</t>
  </si>
  <si>
    <t>LİSANSÜSTÜ EĞİTİM ENSTİTÜSÜ</t>
  </si>
  <si>
    <t>ZEYNEP KIRYAK</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</si>
</sst>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5">
    <font>
      <sz val="11"/>
      <color theme="1"/>
      <name val="Calibri"/>
      <family val="2"/>
    </font>
    <font>
      <sz val="12"/>
      <color indexed="8"/>
      <name val="Times New Roman"/>
      <family val="2"/>
    </font>
    <font>
      <sz val="9"/>
      <name val="Tahoma"/>
      <family val="2"/>
    </font>
    <font>
      <b/>
      <sz val="9"/>
      <name val="Tahoma"/>
      <family val="2"/>
    </font>
    <font>
      <b/>
      <sz val="11"/>
      <name val="Arial"/>
      <family val="2"/>
    </font>
    <font>
      <b/>
      <sz val="10"/>
      <name val="Arial"/>
      <family val="2"/>
    </font>
    <font>
      <b/>
      <sz val="8"/>
      <name val="Arial"/>
      <family val="2"/>
    </font>
    <font>
      <b/>
      <sz val="10.5"/>
      <name val="Arial"/>
      <family val="2"/>
    </font>
    <font>
      <b/>
      <sz val="12"/>
      <name val="Arial"/>
      <family val="2"/>
    </font>
    <font>
      <sz val="10"/>
      <name val="Arial"/>
      <family val="2"/>
    </font>
    <font>
      <b/>
      <sz val="9"/>
      <name val="Arial"/>
      <family val="2"/>
    </font>
    <font>
      <b/>
      <sz val="14"/>
      <name val="Arial"/>
      <family val="2"/>
    </font>
    <font>
      <b/>
      <sz val="18"/>
      <name val="Tahoma"/>
      <family val="2"/>
    </font>
    <font>
      <b/>
      <sz val="12"/>
      <color indexed="8"/>
      <name val="Times New Roman"/>
      <family val="1"/>
    </font>
    <font>
      <u val="single"/>
      <sz val="12"/>
      <color indexed="8"/>
      <name val="Times New Roman"/>
      <family val="1"/>
    </font>
    <font>
      <sz val="12"/>
      <name val="Times New Roman"/>
      <family val="1"/>
    </font>
    <font>
      <b/>
      <sz val="12"/>
      <name val="Times New Roman"/>
      <family val="1"/>
    </font>
    <font>
      <b/>
      <sz val="10"/>
      <color indexed="10"/>
      <name val="Arial"/>
      <family val="2"/>
    </font>
    <font>
      <sz val="16"/>
      <name val="Tahoma"/>
      <family val="2"/>
    </font>
    <font>
      <b/>
      <sz val="20"/>
      <name val="Tahoma"/>
      <family val="2"/>
    </font>
    <font>
      <b/>
      <sz val="16"/>
      <name val="Tahoma"/>
      <family val="2"/>
    </font>
    <font>
      <sz val="11"/>
      <color indexed="8"/>
      <name val="Calibri"/>
      <family val="2"/>
    </font>
    <font>
      <sz val="12"/>
      <color indexed="9"/>
      <name val="Times New Roman"/>
      <family val="2"/>
    </font>
    <font>
      <i/>
      <sz val="12"/>
      <color indexed="23"/>
      <name val="Times New Roman"/>
      <family val="2"/>
    </font>
    <font>
      <b/>
      <sz val="18"/>
      <color indexed="54"/>
      <name val="Calibri Light"/>
      <family val="2"/>
    </font>
    <font>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10"/>
      <name val="Times New Roman"/>
      <family val="2"/>
    </font>
    <font>
      <sz val="11"/>
      <color indexed="8"/>
      <name val="Arial"/>
      <family val="2"/>
    </font>
    <font>
      <sz val="10"/>
      <color indexed="8"/>
      <name val="Arial"/>
      <family val="2"/>
    </font>
    <font>
      <sz val="11"/>
      <color indexed="10"/>
      <name val="Arial"/>
      <family val="2"/>
    </font>
    <font>
      <sz val="12"/>
      <color indexed="8"/>
      <name val="Calibri"/>
      <family val="2"/>
    </font>
    <font>
      <b/>
      <u val="single"/>
      <sz val="12"/>
      <color indexed="8"/>
      <name val="Calibri"/>
      <family val="2"/>
    </font>
    <font>
      <b/>
      <u val="single"/>
      <sz val="12"/>
      <color indexed="8"/>
      <name val="Times New Roman"/>
      <family val="1"/>
    </font>
    <font>
      <b/>
      <sz val="11"/>
      <color indexed="8"/>
      <name val="Calibri"/>
      <family val="2"/>
    </font>
    <font>
      <b/>
      <sz val="10"/>
      <color indexed="8"/>
      <name val="Times New Roman"/>
      <family val="1"/>
    </font>
    <font>
      <sz val="10"/>
      <color indexed="8"/>
      <name val="Times New Roman"/>
      <family val="1"/>
    </font>
    <font>
      <b/>
      <sz val="12"/>
      <color indexed="8"/>
      <name val="Calibri"/>
      <family val="2"/>
    </font>
    <font>
      <sz val="12"/>
      <color theme="1"/>
      <name val="Times New Roman"/>
      <family val="2"/>
    </font>
    <font>
      <sz val="12"/>
      <color theme="0"/>
      <name val="Times New Roman"/>
      <family val="2"/>
    </font>
    <font>
      <i/>
      <sz val="12"/>
      <color rgb="FF7F7F7F"/>
      <name val="Times New Roman"/>
      <family val="2"/>
    </font>
    <font>
      <b/>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1"/>
      <color theme="1"/>
      <name val="Arial"/>
      <family val="2"/>
    </font>
    <font>
      <sz val="10"/>
      <color theme="1"/>
      <name val="Arial"/>
      <family val="2"/>
    </font>
    <font>
      <sz val="11"/>
      <color rgb="FFFF0000"/>
      <name val="Arial"/>
      <family val="2"/>
    </font>
    <font>
      <sz val="12"/>
      <color theme="1"/>
      <name val="Calibri"/>
      <family val="2"/>
    </font>
    <font>
      <b/>
      <u val="single"/>
      <sz val="12"/>
      <color theme="1"/>
      <name val="Calibri"/>
      <family val="2"/>
    </font>
    <font>
      <b/>
      <u val="single"/>
      <sz val="12"/>
      <color theme="1"/>
      <name val="Times New Roman"/>
      <family val="1"/>
    </font>
    <font>
      <b/>
      <sz val="11"/>
      <color theme="1"/>
      <name val="Calibri"/>
      <family val="2"/>
    </font>
    <font>
      <b/>
      <sz val="10"/>
      <color theme="1"/>
      <name val="Times New Roman"/>
      <family val="1"/>
    </font>
    <font>
      <sz val="10"/>
      <color theme="1"/>
      <name val="Times New Roman"/>
      <family val="1"/>
    </font>
    <font>
      <b/>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style="thin"/>
      <right style="thin"/>
      <top style="thin"/>
      <bottom style="thin"/>
    </border>
    <border>
      <left/>
      <right style="medium"/>
      <top/>
      <bottom/>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right/>
      <top style="thin"/>
      <bottom style="thin"/>
    </border>
    <border>
      <left/>
      <right/>
      <top style="thin"/>
      <bottom/>
    </border>
    <border>
      <left style="medium"/>
      <right/>
      <top/>
      <bottom style="medium"/>
    </border>
    <border>
      <left/>
      <right/>
      <top/>
      <bottom style="medium"/>
    </border>
    <border>
      <left/>
      <right style="medium"/>
      <top/>
      <bottom style="medium"/>
    </border>
    <border>
      <left/>
      <right style="thin"/>
      <top/>
      <bottom/>
    </border>
    <border>
      <left style="thin"/>
      <right/>
      <top/>
      <bottom/>
    </border>
    <border>
      <left style="thin"/>
      <right style="thin"/>
      <top/>
      <bottom style="thin"/>
    </border>
    <border>
      <left/>
      <right/>
      <top>
        <color indexed="63"/>
      </top>
      <bottom style="thin"/>
    </border>
    <border>
      <left/>
      <right/>
      <top style="medium"/>
      <bottom style="thin"/>
    </border>
    <border>
      <left style="thin"/>
      <right/>
      <top/>
      <bottom style="thin"/>
    </border>
    <border>
      <left>
        <color indexed="63"/>
      </left>
      <right style="thin"/>
      <top>
        <color indexed="63"/>
      </top>
      <bottom style="thin"/>
    </border>
    <border>
      <left>
        <color indexed="63"/>
      </left>
      <right>
        <color indexed="63"/>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24" borderId="0" applyNumberFormat="0" applyBorder="0" applyAlignment="0" applyProtection="0"/>
    <xf numFmtId="0" fontId="0" fillId="25" borderId="8" applyNumberFormat="0" applyFont="0" applyAlignment="0" applyProtection="0"/>
    <xf numFmtId="0" fontId="61"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13">
    <xf numFmtId="0" fontId="0" fillId="0" borderId="0" xfId="0" applyFont="1" applyAlignment="1">
      <alignment/>
    </xf>
    <xf numFmtId="0" fontId="64" fillId="0" borderId="0" xfId="0" applyFont="1" applyAlignment="1" applyProtection="1">
      <alignment/>
      <protection locked="0"/>
    </xf>
    <xf numFmtId="0" fontId="64" fillId="0" borderId="10" xfId="0" applyFont="1" applyBorder="1" applyAlignment="1" applyProtection="1">
      <alignment/>
      <protection/>
    </xf>
    <xf numFmtId="0" fontId="64" fillId="0" borderId="11" xfId="0" applyFont="1" applyBorder="1" applyAlignment="1" applyProtection="1">
      <alignment/>
      <protection/>
    </xf>
    <xf numFmtId="0" fontId="64" fillId="0" borderId="12" xfId="0" applyFont="1" applyBorder="1" applyAlignment="1" applyProtection="1">
      <alignment/>
      <protection/>
    </xf>
    <xf numFmtId="0" fontId="5" fillId="0" borderId="13" xfId="0" applyFont="1" applyBorder="1" applyAlignment="1" applyProtection="1">
      <alignment vertical="center"/>
      <protection/>
    </xf>
    <xf numFmtId="0" fontId="5" fillId="0" borderId="13" xfId="0" applyFont="1" applyBorder="1" applyAlignment="1" applyProtection="1">
      <alignment horizontal="left" vertical="center"/>
      <protection/>
    </xf>
    <xf numFmtId="0" fontId="64" fillId="0" borderId="14" xfId="0" applyFont="1" applyBorder="1" applyAlignment="1" applyProtection="1">
      <alignment/>
      <protection/>
    </xf>
    <xf numFmtId="0" fontId="7" fillId="0" borderId="13" xfId="0" applyFont="1" applyBorder="1" applyAlignment="1" applyProtection="1">
      <alignment horizontal="center" vertical="center" wrapText="1"/>
      <protection/>
    </xf>
    <xf numFmtId="0" fontId="7" fillId="0" borderId="13" xfId="0" applyFont="1" applyBorder="1" applyAlignment="1" applyProtection="1">
      <alignment horizontal="left" vertical="center"/>
      <protection/>
    </xf>
    <xf numFmtId="4" fontId="7" fillId="0" borderId="15" xfId="0" applyNumberFormat="1" applyFont="1" applyBorder="1" applyAlignment="1" applyProtection="1">
      <alignment vertical="center"/>
      <protection hidden="1"/>
    </xf>
    <xf numFmtId="3" fontId="7" fillId="0" borderId="16" xfId="0" applyNumberFormat="1" applyFont="1" applyBorder="1" applyAlignment="1" applyProtection="1">
      <alignment vertical="center"/>
      <protection hidden="1"/>
    </xf>
    <xf numFmtId="3" fontId="7" fillId="0" borderId="15" xfId="0" applyNumberFormat="1" applyFont="1" applyBorder="1" applyAlignment="1" applyProtection="1">
      <alignment vertical="center"/>
      <protection hidden="1"/>
    </xf>
    <xf numFmtId="4" fontId="7" fillId="0" borderId="16" xfId="0" applyNumberFormat="1" applyFont="1" applyBorder="1" applyAlignment="1" applyProtection="1">
      <alignment vertical="center"/>
      <protection hidden="1"/>
    </xf>
    <xf numFmtId="0" fontId="7" fillId="0" borderId="13" xfId="0" applyFont="1" applyBorder="1" applyAlignment="1" applyProtection="1">
      <alignment vertical="center"/>
      <protection/>
    </xf>
    <xf numFmtId="4" fontId="64" fillId="0" borderId="0" xfId="0" applyNumberFormat="1" applyFont="1" applyAlignment="1" applyProtection="1">
      <alignment/>
      <protection locked="0"/>
    </xf>
    <xf numFmtId="4" fontId="7" fillId="33" borderId="16" xfId="0" applyNumberFormat="1" applyFont="1" applyFill="1" applyBorder="1" applyAlignment="1" applyProtection="1">
      <alignment vertical="center"/>
      <protection hidden="1"/>
    </xf>
    <xf numFmtId="0" fontId="7" fillId="0" borderId="17" xfId="0" applyFont="1" applyBorder="1" applyAlignment="1" applyProtection="1">
      <alignment vertical="center"/>
      <protection/>
    </xf>
    <xf numFmtId="4" fontId="7" fillId="0" borderId="18" xfId="0" applyNumberFormat="1" applyFont="1" applyBorder="1" applyAlignment="1" applyProtection="1">
      <alignment vertical="center"/>
      <protection hidden="1"/>
    </xf>
    <xf numFmtId="3" fontId="7" fillId="0" borderId="19" xfId="0" applyNumberFormat="1" applyFont="1" applyBorder="1" applyAlignment="1" applyProtection="1">
      <alignment vertical="center"/>
      <protection hidden="1"/>
    </xf>
    <xf numFmtId="3" fontId="7" fillId="0" borderId="18" xfId="0" applyNumberFormat="1" applyFont="1" applyBorder="1" applyAlignment="1" applyProtection="1">
      <alignment vertical="center"/>
      <protection hidden="1"/>
    </xf>
    <xf numFmtId="4" fontId="7" fillId="0" borderId="19" xfId="0" applyNumberFormat="1" applyFont="1" applyBorder="1" applyAlignment="1" applyProtection="1">
      <alignment vertical="center"/>
      <protection hidden="1"/>
    </xf>
    <xf numFmtId="0" fontId="7" fillId="0" borderId="13" xfId="0" applyFont="1" applyBorder="1" applyAlignment="1" applyProtection="1">
      <alignment horizontal="right" vertical="center"/>
      <protection/>
    </xf>
    <xf numFmtId="4" fontId="7" fillId="0" borderId="13" xfId="0" applyNumberFormat="1" applyFont="1" applyBorder="1" applyAlignment="1" applyProtection="1">
      <alignment vertical="center"/>
      <protection hidden="1"/>
    </xf>
    <xf numFmtId="0" fontId="7" fillId="0" borderId="13" xfId="0" applyFont="1" applyBorder="1" applyAlignment="1" applyProtection="1">
      <alignment vertical="center"/>
      <protection hidden="1"/>
    </xf>
    <xf numFmtId="49" fontId="7" fillId="0" borderId="15" xfId="0" applyNumberFormat="1" applyFont="1" applyBorder="1" applyAlignment="1" applyProtection="1">
      <alignment horizontal="center" vertical="center"/>
      <protection hidden="1"/>
    </xf>
    <xf numFmtId="0" fontId="7" fillId="0" borderId="16"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13" xfId="0" applyFont="1" applyBorder="1" applyAlignment="1" applyProtection="1">
      <alignment horizontal="center" vertical="center"/>
      <protection/>
    </xf>
    <xf numFmtId="4" fontId="7"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0" fontId="64" fillId="0" borderId="15" xfId="0" applyFont="1" applyBorder="1" applyAlignment="1" applyProtection="1">
      <alignment/>
      <protection locked="0"/>
    </xf>
    <xf numFmtId="0" fontId="64" fillId="0" borderId="14" xfId="0" applyFont="1" applyBorder="1" applyAlignment="1" applyProtection="1">
      <alignment/>
      <protection/>
    </xf>
    <xf numFmtId="4" fontId="7" fillId="33" borderId="15" xfId="0" applyNumberFormat="1" applyFont="1" applyFill="1" applyBorder="1" applyAlignment="1" applyProtection="1">
      <alignment vertical="center"/>
      <protection hidden="1"/>
    </xf>
    <xf numFmtId="0" fontId="64" fillId="0" borderId="20" xfId="0" applyFont="1" applyBorder="1" applyAlignment="1" applyProtection="1">
      <alignment/>
      <protection locked="0"/>
    </xf>
    <xf numFmtId="0" fontId="7" fillId="0" borderId="17" xfId="0" applyFont="1" applyBorder="1" applyAlignment="1" applyProtection="1">
      <alignment vertical="center"/>
      <protection hidden="1"/>
    </xf>
    <xf numFmtId="0" fontId="64" fillId="0" borderId="20" xfId="0" applyFont="1" applyBorder="1" applyAlignment="1" applyProtection="1">
      <alignment/>
      <protection hidden="1"/>
    </xf>
    <xf numFmtId="4" fontId="8" fillId="0" borderId="15" xfId="0" applyNumberFormat="1" applyFont="1" applyBorder="1" applyAlignment="1" applyProtection="1">
      <alignment vertical="center"/>
      <protection hidden="1"/>
    </xf>
    <xf numFmtId="4" fontId="8" fillId="0" borderId="20" xfId="0" applyNumberFormat="1" applyFont="1" applyBorder="1" applyAlignment="1" applyProtection="1">
      <alignment vertical="center"/>
      <protection hidden="1"/>
    </xf>
    <xf numFmtId="4" fontId="4" fillId="33" borderId="16" xfId="0" applyNumberFormat="1" applyFont="1" applyFill="1" applyBorder="1" applyAlignment="1" applyProtection="1">
      <alignment vertical="center"/>
      <protection hidden="1"/>
    </xf>
    <xf numFmtId="0" fontId="5" fillId="33" borderId="15" xfId="0" applyFont="1" applyFill="1" applyBorder="1" applyAlignment="1" applyProtection="1">
      <alignment vertical="center"/>
      <protection hidden="1"/>
    </xf>
    <xf numFmtId="0" fontId="5" fillId="33" borderId="20" xfId="0" applyFont="1" applyFill="1" applyBorder="1" applyAlignment="1" applyProtection="1">
      <alignment vertical="center"/>
      <protection hidden="1"/>
    </xf>
    <xf numFmtId="0" fontId="5" fillId="33" borderId="18" xfId="0" applyFont="1" applyFill="1" applyBorder="1" applyAlignment="1" applyProtection="1">
      <alignment vertical="center"/>
      <protection hidden="1"/>
    </xf>
    <xf numFmtId="0" fontId="5" fillId="33" borderId="21" xfId="0" applyFont="1" applyFill="1" applyBorder="1" applyAlignment="1" applyProtection="1">
      <alignment vertical="center"/>
      <protection hidden="1"/>
    </xf>
    <xf numFmtId="4" fontId="64" fillId="0" borderId="14" xfId="0" applyNumberFormat="1" applyFont="1" applyBorder="1" applyAlignment="1" applyProtection="1">
      <alignment/>
      <protection/>
    </xf>
    <xf numFmtId="0" fontId="5" fillId="33" borderId="16" xfId="0" applyFont="1" applyFill="1" applyBorder="1" applyAlignment="1" applyProtection="1">
      <alignment vertical="center"/>
      <protection hidden="1"/>
    </xf>
    <xf numFmtId="0" fontId="64"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9" fillId="0" borderId="0" xfId="0" applyFont="1" applyBorder="1" applyAlignment="1" applyProtection="1">
      <alignment/>
      <protection/>
    </xf>
    <xf numFmtId="0" fontId="64" fillId="0" borderId="0" xfId="0" applyFont="1" applyBorder="1" applyAlignment="1" applyProtection="1">
      <alignment/>
      <protection/>
    </xf>
    <xf numFmtId="0" fontId="64" fillId="0" borderId="22" xfId="0" applyFont="1" applyBorder="1" applyAlignment="1" applyProtection="1">
      <alignment/>
      <protection/>
    </xf>
    <xf numFmtId="0" fontId="64" fillId="0" borderId="23" xfId="0" applyFont="1" applyBorder="1" applyAlignment="1" applyProtection="1">
      <alignment/>
      <protection/>
    </xf>
    <xf numFmtId="0" fontId="64" fillId="0" borderId="24" xfId="0" applyFont="1" applyBorder="1" applyAlignment="1" applyProtection="1">
      <alignment/>
      <protection/>
    </xf>
    <xf numFmtId="0" fontId="65" fillId="0" borderId="0" xfId="0" applyFont="1" applyAlignment="1" applyProtection="1">
      <alignment/>
      <protection locked="0"/>
    </xf>
    <xf numFmtId="0" fontId="65" fillId="0" borderId="10" xfId="0" applyFont="1" applyBorder="1" applyAlignment="1" applyProtection="1">
      <alignment/>
      <protection/>
    </xf>
    <xf numFmtId="0" fontId="65" fillId="0" borderId="11" xfId="0" applyFont="1" applyBorder="1" applyAlignment="1" applyProtection="1">
      <alignment/>
      <protection/>
    </xf>
    <xf numFmtId="0" fontId="65" fillId="0" borderId="12" xfId="0" applyFont="1" applyBorder="1" applyAlignment="1" applyProtection="1">
      <alignment/>
      <protection/>
    </xf>
    <xf numFmtId="0" fontId="65" fillId="0" borderId="14" xfId="0" applyFont="1" applyBorder="1" applyAlignment="1" applyProtection="1">
      <alignment/>
      <protection/>
    </xf>
    <xf numFmtId="0" fontId="5" fillId="0" borderId="13" xfId="0" applyFont="1" applyBorder="1" applyAlignment="1" applyProtection="1">
      <alignment horizontal="center" vertical="center" wrapText="1"/>
      <protection/>
    </xf>
    <xf numFmtId="4" fontId="5" fillId="0" borderId="15" xfId="0" applyNumberFormat="1" applyFont="1" applyBorder="1" applyAlignment="1" applyProtection="1">
      <alignment vertical="center"/>
      <protection hidden="1"/>
    </xf>
    <xf numFmtId="3" fontId="5" fillId="0" borderId="16" xfId="0" applyNumberFormat="1" applyFont="1" applyBorder="1" applyAlignment="1" applyProtection="1">
      <alignment vertical="center"/>
      <protection hidden="1"/>
    </xf>
    <xf numFmtId="3" fontId="5" fillId="0" borderId="15" xfId="0" applyNumberFormat="1" applyFont="1" applyBorder="1" applyAlignment="1" applyProtection="1">
      <alignment vertical="center"/>
      <protection hidden="1"/>
    </xf>
    <xf numFmtId="4" fontId="5" fillId="0" borderId="16" xfId="0" applyNumberFormat="1" applyFont="1" applyBorder="1" applyAlignment="1" applyProtection="1">
      <alignment vertical="center"/>
      <protection hidden="1"/>
    </xf>
    <xf numFmtId="4" fontId="65" fillId="0" borderId="0" xfId="0" applyNumberFormat="1" applyFont="1" applyAlignment="1" applyProtection="1">
      <alignment/>
      <protection locked="0"/>
    </xf>
    <xf numFmtId="4" fontId="5" fillId="33" borderId="16" xfId="0" applyNumberFormat="1" applyFont="1" applyFill="1" applyBorder="1" applyAlignment="1" applyProtection="1">
      <alignment vertical="center"/>
      <protection hidden="1"/>
    </xf>
    <xf numFmtId="0" fontId="5" fillId="0" borderId="13" xfId="0" applyFont="1" applyBorder="1" applyAlignment="1" applyProtection="1">
      <alignment horizontal="right" vertical="center"/>
      <protection/>
    </xf>
    <xf numFmtId="4" fontId="5" fillId="0" borderId="13" xfId="0" applyNumberFormat="1" applyFont="1" applyBorder="1" applyAlignment="1" applyProtection="1">
      <alignment vertical="center"/>
      <protection hidden="1"/>
    </xf>
    <xf numFmtId="0" fontId="5" fillId="0" borderId="13" xfId="0" applyFont="1" applyBorder="1" applyAlignment="1" applyProtection="1">
      <alignment vertical="center"/>
      <protection hidden="1"/>
    </xf>
    <xf numFmtId="49" fontId="5" fillId="0" borderId="15" xfId="0" applyNumberFormat="1" applyFont="1" applyBorder="1" applyAlignment="1" applyProtection="1">
      <alignment horizontal="center" vertical="center"/>
      <protection hidden="1"/>
    </xf>
    <xf numFmtId="0" fontId="5" fillId="0" borderId="16"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5" fillId="0" borderId="13" xfId="0" applyFont="1" applyBorder="1" applyAlignment="1" applyProtection="1">
      <alignment horizontal="center" vertical="center"/>
      <protection/>
    </xf>
    <xf numFmtId="4" fontId="5"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4" fontId="5" fillId="0" borderId="20" xfId="0" applyNumberFormat="1" applyFont="1" applyBorder="1" applyAlignment="1" applyProtection="1">
      <alignment vertical="center"/>
      <protection hidden="1"/>
    </xf>
    <xf numFmtId="4" fontId="65" fillId="0" borderId="14" xfId="0" applyNumberFormat="1" applyFont="1" applyBorder="1" applyAlignment="1" applyProtection="1">
      <alignment/>
      <protection/>
    </xf>
    <xf numFmtId="0" fontId="65" fillId="0" borderId="0" xfId="0" applyFont="1" applyBorder="1" applyAlignment="1" applyProtection="1">
      <alignment vertical="center"/>
      <protection/>
    </xf>
    <xf numFmtId="0" fontId="65" fillId="0" borderId="0" xfId="0" applyFont="1" applyBorder="1" applyAlignment="1" applyProtection="1">
      <alignment/>
      <protection/>
    </xf>
    <xf numFmtId="0" fontId="65" fillId="0" borderId="22" xfId="0" applyFont="1" applyBorder="1" applyAlignment="1" applyProtection="1">
      <alignment/>
      <protection/>
    </xf>
    <xf numFmtId="0" fontId="65" fillId="0" borderId="23" xfId="0" applyFont="1" applyBorder="1" applyAlignment="1" applyProtection="1">
      <alignment/>
      <protection/>
    </xf>
    <xf numFmtId="0" fontId="65" fillId="0" borderId="24" xfId="0" applyFont="1" applyBorder="1" applyAlignment="1" applyProtection="1">
      <alignment/>
      <protection/>
    </xf>
    <xf numFmtId="0" fontId="5" fillId="33" borderId="0" xfId="0" applyFont="1" applyFill="1" applyBorder="1" applyAlignment="1" applyProtection="1">
      <alignment horizontal="center" vertical="center"/>
      <protection/>
    </xf>
    <xf numFmtId="0" fontId="65" fillId="0" borderId="0" xfId="0" applyFont="1" applyAlignment="1" applyProtection="1">
      <alignment/>
      <protection/>
    </xf>
    <xf numFmtId="4" fontId="5" fillId="0" borderId="16" xfId="0" applyNumberFormat="1" applyFont="1" applyFill="1" applyBorder="1" applyAlignment="1" applyProtection="1">
      <alignment vertical="center"/>
      <protection hidden="1"/>
    </xf>
    <xf numFmtId="4" fontId="5" fillId="0" borderId="25" xfId="0" applyNumberFormat="1" applyFont="1" applyBorder="1" applyAlignment="1" applyProtection="1">
      <alignment vertical="center"/>
      <protection/>
    </xf>
    <xf numFmtId="0" fontId="5" fillId="0" borderId="26" xfId="0" applyFont="1" applyBorder="1" applyAlignment="1" applyProtection="1">
      <alignment vertical="center"/>
      <protection/>
    </xf>
    <xf numFmtId="0" fontId="5" fillId="0" borderId="25" xfId="0" applyFont="1" applyBorder="1" applyAlignment="1" applyProtection="1">
      <alignment vertical="center"/>
      <protection/>
    </xf>
    <xf numFmtId="0" fontId="5" fillId="33" borderId="15" xfId="0" applyFont="1" applyFill="1" applyBorder="1" applyAlignment="1" applyProtection="1">
      <alignment vertical="center"/>
      <protection/>
    </xf>
    <xf numFmtId="0" fontId="5" fillId="33" borderId="16"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65" fillId="0" borderId="11" xfId="0" applyFont="1" applyBorder="1" applyAlignment="1" applyProtection="1">
      <alignment/>
      <protection locked="0"/>
    </xf>
    <xf numFmtId="0" fontId="65" fillId="0" borderId="14" xfId="0" applyFont="1" applyBorder="1" applyAlignment="1" applyProtection="1">
      <alignment/>
      <protection locked="0"/>
    </xf>
    <xf numFmtId="0" fontId="65" fillId="0" borderId="14" xfId="0" applyFont="1" applyBorder="1" applyAlignment="1" applyProtection="1">
      <alignment/>
      <protection locked="0"/>
    </xf>
    <xf numFmtId="0" fontId="5" fillId="0" borderId="0" xfId="0" applyFont="1" applyBorder="1" applyAlignment="1" applyProtection="1">
      <alignment vertical="center"/>
      <protection hidden="1"/>
    </xf>
    <xf numFmtId="4" fontId="65" fillId="0" borderId="14" xfId="0" applyNumberFormat="1" applyFont="1" applyBorder="1" applyAlignment="1" applyProtection="1">
      <alignment/>
      <protection locked="0"/>
    </xf>
    <xf numFmtId="0" fontId="65" fillId="0" borderId="12" xfId="0" applyFont="1" applyBorder="1" applyAlignment="1" applyProtection="1">
      <alignment/>
      <protection hidden="1"/>
    </xf>
    <xf numFmtId="0" fontId="65" fillId="0" borderId="0" xfId="0" applyFont="1" applyBorder="1" applyAlignment="1" applyProtection="1">
      <alignment vertical="center"/>
      <protection hidden="1"/>
    </xf>
    <xf numFmtId="0" fontId="65" fillId="0" borderId="14" xfId="0" applyFont="1" applyBorder="1" applyAlignment="1" applyProtection="1">
      <alignment/>
      <protection hidden="1"/>
    </xf>
    <xf numFmtId="0" fontId="65" fillId="0" borderId="24" xfId="0" applyFont="1" applyBorder="1" applyAlignment="1" applyProtection="1">
      <alignment/>
      <protection locked="0"/>
    </xf>
    <xf numFmtId="0" fontId="5" fillId="0" borderId="15" xfId="0" applyFont="1" applyBorder="1" applyAlignment="1" applyProtection="1">
      <alignment horizontal="left" vertical="center"/>
      <protection/>
    </xf>
    <xf numFmtId="0" fontId="66" fillId="0" borderId="0" xfId="0" applyFont="1" applyAlignment="1" applyProtection="1">
      <alignment/>
      <protection locked="0"/>
    </xf>
    <xf numFmtId="0" fontId="0" fillId="0" borderId="0" xfId="0" applyAlignment="1">
      <alignment horizontal="center"/>
    </xf>
    <xf numFmtId="0" fontId="62" fillId="0" borderId="0" xfId="0" applyFont="1" applyAlignment="1">
      <alignment vertical="center"/>
    </xf>
    <xf numFmtId="0" fontId="47" fillId="0" borderId="0" xfId="0" applyFont="1" applyAlignment="1">
      <alignment horizontal="center"/>
    </xf>
    <xf numFmtId="0" fontId="47" fillId="0" borderId="0" xfId="0" applyFont="1" applyAlignment="1">
      <alignment vertical="center"/>
    </xf>
    <xf numFmtId="0" fontId="62" fillId="0" borderId="0" xfId="0" applyFont="1" applyAlignment="1">
      <alignment horizontal="left" vertical="center"/>
    </xf>
    <xf numFmtId="0" fontId="47" fillId="0" borderId="0" xfId="0" applyFont="1" applyAlignment="1">
      <alignment/>
    </xf>
    <xf numFmtId="0" fontId="62" fillId="0" borderId="0" xfId="0" applyFont="1" applyAlignment="1">
      <alignment horizontal="center"/>
    </xf>
    <xf numFmtId="0" fontId="47" fillId="0" borderId="0" xfId="0" applyFont="1" applyAlignment="1">
      <alignment horizontal="left" vertical="center"/>
    </xf>
    <xf numFmtId="0" fontId="0" fillId="0" borderId="12" xfId="0" applyBorder="1" applyAlignment="1">
      <alignment/>
    </xf>
    <xf numFmtId="0" fontId="0" fillId="0" borderId="0" xfId="0" applyBorder="1" applyAlignment="1">
      <alignment/>
    </xf>
    <xf numFmtId="0" fontId="0" fillId="0" borderId="14"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5" fillId="0" borderId="0" xfId="0" applyFont="1" applyAlignment="1">
      <alignment/>
    </xf>
    <xf numFmtId="0" fontId="67" fillId="0" borderId="0" xfId="0" applyFont="1" applyAlignment="1">
      <alignment horizontal="justify" vertical="top"/>
    </xf>
    <xf numFmtId="0" fontId="67" fillId="0" borderId="0" xfId="0" applyFont="1" applyAlignment="1">
      <alignment vertical="top"/>
    </xf>
    <xf numFmtId="0" fontId="68" fillId="0" borderId="0" xfId="0" applyFont="1" applyAlignment="1">
      <alignment horizontal="justify" vertical="top"/>
    </xf>
    <xf numFmtId="0" fontId="0" fillId="0" borderId="0" xfId="0" applyFont="1" applyAlignment="1">
      <alignment/>
    </xf>
    <xf numFmtId="0" fontId="62" fillId="0" borderId="0" xfId="0" applyFont="1" applyFill="1" applyAlignment="1">
      <alignment horizontal="justify" vertical="center"/>
    </xf>
    <xf numFmtId="14" fontId="0" fillId="0" borderId="0" xfId="0" applyNumberFormat="1" applyAlignment="1">
      <alignment/>
    </xf>
    <xf numFmtId="0" fontId="69" fillId="0" borderId="0" xfId="0" applyFont="1" applyFill="1" applyAlignment="1">
      <alignment horizontal="justify" vertical="center"/>
    </xf>
    <xf numFmtId="0" fontId="70" fillId="0" borderId="0" xfId="0" applyFont="1" applyFill="1" applyAlignment="1">
      <alignment horizontal="justify"/>
    </xf>
    <xf numFmtId="0" fontId="0" fillId="0" borderId="0" xfId="0" applyFill="1" applyAlignment="1">
      <alignment/>
    </xf>
    <xf numFmtId="0" fontId="62" fillId="0" borderId="0" xfId="0" applyFont="1" applyAlignment="1">
      <alignment/>
    </xf>
    <xf numFmtId="0" fontId="69" fillId="0" borderId="0" xfId="0" applyFont="1" applyAlignment="1">
      <alignment horizontal="justify" vertical="center"/>
    </xf>
    <xf numFmtId="0" fontId="71" fillId="33" borderId="0" xfId="0" applyFont="1" applyFill="1" applyBorder="1" applyAlignment="1">
      <alignment vertical="center" wrapText="1"/>
    </xf>
    <xf numFmtId="0" fontId="72" fillId="33" borderId="0" xfId="0" applyFont="1" applyFill="1" applyBorder="1" applyAlignment="1">
      <alignment vertical="center" wrapText="1"/>
    </xf>
    <xf numFmtId="4" fontId="47" fillId="33" borderId="0" xfId="0" applyNumberFormat="1" applyFont="1" applyFill="1" applyBorder="1" applyAlignment="1">
      <alignment vertical="center" wrapText="1"/>
    </xf>
    <xf numFmtId="0" fontId="71" fillId="33" borderId="0" xfId="0" applyFont="1" applyFill="1" applyBorder="1" applyAlignment="1">
      <alignment horizontal="right" vertical="center" wrapText="1"/>
    </xf>
    <xf numFmtId="4" fontId="62" fillId="33" borderId="0" xfId="0" applyNumberFormat="1" applyFont="1" applyFill="1" applyBorder="1" applyAlignment="1">
      <alignment horizontal="right" vertical="center" wrapText="1"/>
    </xf>
    <xf numFmtId="0" fontId="47" fillId="33" borderId="17" xfId="0" applyFont="1" applyFill="1" applyBorder="1" applyAlignment="1">
      <alignment vertical="center" wrapText="1"/>
    </xf>
    <xf numFmtId="0" fontId="47" fillId="33" borderId="27" xfId="0" applyFont="1" applyFill="1" applyBorder="1" applyAlignment="1">
      <alignment vertical="center" wrapText="1"/>
    </xf>
    <xf numFmtId="0" fontId="47" fillId="33" borderId="13" xfId="0" applyFont="1" applyFill="1" applyBorder="1" applyAlignment="1">
      <alignment vertical="center" wrapText="1"/>
    </xf>
    <xf numFmtId="0" fontId="47" fillId="33" borderId="15" xfId="0" applyFont="1" applyFill="1" applyBorder="1" applyAlignment="1">
      <alignment vertical="center" wrapText="1"/>
    </xf>
    <xf numFmtId="2" fontId="47" fillId="33" borderId="13" xfId="0" applyNumberFormat="1" applyFont="1" applyFill="1" applyBorder="1" applyAlignment="1">
      <alignment vertical="center" wrapText="1"/>
    </xf>
    <xf numFmtId="2" fontId="47" fillId="33" borderId="20" xfId="0" applyNumberFormat="1" applyFont="1" applyFill="1" applyBorder="1" applyAlignment="1">
      <alignment vertical="center" wrapText="1"/>
    </xf>
    <xf numFmtId="2" fontId="47" fillId="33" borderId="16" xfId="0" applyNumberFormat="1" applyFont="1" applyFill="1" applyBorder="1" applyAlignment="1">
      <alignment vertical="center" wrapText="1"/>
    </xf>
    <xf numFmtId="0" fontId="0" fillId="0" borderId="0" xfId="0" applyFont="1" applyFill="1" applyBorder="1" applyAlignment="1">
      <alignment/>
    </xf>
    <xf numFmtId="2" fontId="4" fillId="33" borderId="15" xfId="0" applyNumberFormat="1" applyFont="1" applyFill="1" applyBorder="1" applyAlignment="1" applyProtection="1">
      <alignment horizontal="right" vertical="center"/>
      <protection hidden="1" locked="0"/>
    </xf>
    <xf numFmtId="2" fontId="4" fillId="33" borderId="16" xfId="0" applyNumberFormat="1" applyFont="1" applyFill="1" applyBorder="1" applyAlignment="1" applyProtection="1">
      <alignment horizontal="right" vertical="center"/>
      <protection hidden="1" locked="0"/>
    </xf>
    <xf numFmtId="0" fontId="5" fillId="33" borderId="15" xfId="0" applyFont="1" applyFill="1" applyBorder="1" applyAlignment="1" applyProtection="1">
      <alignment horizontal="right" vertical="center"/>
      <protection hidden="1"/>
    </xf>
    <xf numFmtId="0" fontId="5" fillId="33" borderId="20" xfId="0" applyFont="1" applyFill="1" applyBorder="1" applyAlignment="1" applyProtection="1">
      <alignment horizontal="right" vertical="center"/>
      <protection hidden="1"/>
    </xf>
    <xf numFmtId="0" fontId="5" fillId="33" borderId="16" xfId="0" applyFont="1" applyFill="1" applyBorder="1" applyAlignment="1" applyProtection="1">
      <alignment horizontal="right" vertical="center"/>
      <protection hidden="1"/>
    </xf>
    <xf numFmtId="4" fontId="7" fillId="34" borderId="18" xfId="0" applyNumberFormat="1" applyFont="1" applyFill="1" applyBorder="1" applyAlignment="1" applyProtection="1">
      <alignment horizontal="right" vertical="center"/>
      <protection locked="0"/>
    </xf>
    <xf numFmtId="4" fontId="7" fillId="34" borderId="19" xfId="0" applyNumberFormat="1" applyFont="1" applyFill="1" applyBorder="1" applyAlignment="1" applyProtection="1">
      <alignment horizontal="right" vertical="center"/>
      <protection locked="0"/>
    </xf>
    <xf numFmtId="0" fontId="9" fillId="33" borderId="0" xfId="0" applyFont="1" applyFill="1" applyBorder="1" applyAlignment="1" applyProtection="1">
      <alignment horizontal="left"/>
      <protection locked="0"/>
    </xf>
    <xf numFmtId="0" fontId="5" fillId="0" borderId="0" xfId="0" applyFont="1" applyBorder="1" applyAlignment="1" applyProtection="1">
      <alignment horizontal="center" vertical="center"/>
      <protection/>
    </xf>
    <xf numFmtId="0" fontId="10" fillId="0" borderId="15" xfId="0" applyFont="1" applyBorder="1" applyAlignment="1" applyProtection="1">
      <alignment horizontal="justify" vertical="center" wrapText="1"/>
      <protection/>
    </xf>
    <xf numFmtId="0" fontId="10" fillId="0" borderId="20" xfId="0" applyFont="1" applyBorder="1" applyAlignment="1" applyProtection="1">
      <alignment horizontal="justify" vertical="center" wrapText="1"/>
      <protection/>
    </xf>
    <xf numFmtId="0" fontId="10" fillId="0" borderId="28" xfId="0" applyFont="1" applyBorder="1" applyAlignment="1" applyProtection="1">
      <alignment horizontal="justify" vertical="center" wrapText="1"/>
      <protection/>
    </xf>
    <xf numFmtId="0" fontId="10" fillId="0" borderId="16" xfId="0" applyFont="1" applyBorder="1" applyAlignment="1" applyProtection="1">
      <alignment horizontal="justify" vertical="center" wrapText="1"/>
      <protection/>
    </xf>
    <xf numFmtId="0" fontId="5"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28"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wrapText="1"/>
      <protection/>
    </xf>
    <xf numFmtId="0" fontId="5" fillId="0" borderId="15" xfId="0" applyFont="1" applyBorder="1" applyAlignment="1" applyProtection="1">
      <alignment horizontal="right" vertical="center"/>
      <protection hidden="1"/>
    </xf>
    <xf numFmtId="0" fontId="5" fillId="0" borderId="20" xfId="0" applyFont="1" applyBorder="1" applyAlignment="1" applyProtection="1">
      <alignment horizontal="right" vertical="center"/>
      <protection hidden="1"/>
    </xf>
    <xf numFmtId="4" fontId="7" fillId="0" borderId="13" xfId="0" applyNumberFormat="1" applyFont="1" applyBorder="1" applyAlignment="1" applyProtection="1">
      <alignment horizontal="right" vertical="center"/>
      <protection hidden="1"/>
    </xf>
    <xf numFmtId="4" fontId="7" fillId="33" borderId="18" xfId="0" applyNumberFormat="1" applyFont="1" applyFill="1" applyBorder="1" applyAlignment="1" applyProtection="1">
      <alignment horizontal="right" vertical="center"/>
      <protection hidden="1"/>
    </xf>
    <xf numFmtId="4" fontId="7" fillId="33" borderId="19" xfId="0" applyNumberFormat="1" applyFont="1" applyFill="1" applyBorder="1" applyAlignment="1" applyProtection="1">
      <alignment horizontal="right" vertical="center"/>
      <protection hidden="1"/>
    </xf>
    <xf numFmtId="4" fontId="7" fillId="34" borderId="15" xfId="0" applyNumberFormat="1" applyFont="1" applyFill="1" applyBorder="1" applyAlignment="1" applyProtection="1">
      <alignment horizontal="right" vertical="center"/>
      <protection locked="0"/>
    </xf>
    <xf numFmtId="4" fontId="7" fillId="34" borderId="16" xfId="0" applyNumberFormat="1" applyFont="1" applyFill="1" applyBorder="1" applyAlignment="1" applyProtection="1">
      <alignment horizontal="right" vertical="center"/>
      <protection locked="0"/>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0" borderId="17"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6" fillId="33" borderId="15"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6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27" xfId="0" applyFont="1" applyBorder="1" applyAlignment="1" applyProtection="1">
      <alignment horizontal="left" vertical="center"/>
      <protection/>
    </xf>
    <xf numFmtId="0" fontId="4" fillId="0" borderId="23"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64" fillId="0" borderId="2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4" borderId="15" xfId="0" applyFont="1" applyFill="1" applyBorder="1" applyAlignment="1" applyProtection="1">
      <alignment horizontal="center" vertical="center"/>
      <protection locked="0"/>
    </xf>
    <xf numFmtId="0" fontId="5" fillId="34" borderId="20" xfId="0" applyFont="1" applyFill="1" applyBorder="1" applyAlignment="1" applyProtection="1">
      <alignment horizontal="center" vertical="center"/>
      <protection locked="0"/>
    </xf>
    <xf numFmtId="0" fontId="5" fillId="34" borderId="16" xfId="0" applyFont="1" applyFill="1" applyBorder="1" applyAlignment="1" applyProtection="1">
      <alignment horizontal="center" vertical="center"/>
      <protection locked="0"/>
    </xf>
    <xf numFmtId="0" fontId="5" fillId="34" borderId="18"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9" xfId="0" applyFont="1" applyFill="1" applyBorder="1" applyAlignment="1" applyProtection="1">
      <alignment horizontal="center" vertical="center" wrapText="1"/>
      <protection locked="0"/>
    </xf>
    <xf numFmtId="0" fontId="5" fillId="34" borderId="26" xfId="0"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25" xfId="0" applyFont="1" applyFill="1" applyBorder="1" applyAlignment="1" applyProtection="1">
      <alignment horizontal="center" vertical="center" wrapText="1"/>
      <protection locked="0"/>
    </xf>
    <xf numFmtId="4" fontId="11" fillId="33" borderId="15" xfId="0" applyNumberFormat="1" applyFont="1" applyFill="1" applyBorder="1" applyAlignment="1" applyProtection="1">
      <alignment horizontal="center" vertical="center"/>
      <protection hidden="1"/>
    </xf>
    <xf numFmtId="0" fontId="11" fillId="33" borderId="16" xfId="0" applyFont="1" applyFill="1" applyBorder="1" applyAlignment="1" applyProtection="1">
      <alignment horizontal="center" vertical="center"/>
      <protection hidden="1"/>
    </xf>
    <xf numFmtId="14" fontId="5" fillId="34" borderId="13" xfId="0" applyNumberFormat="1" applyFont="1" applyFill="1" applyBorder="1" applyAlignment="1" applyProtection="1">
      <alignment horizontal="center" vertical="center"/>
      <protection locked="0"/>
    </xf>
    <xf numFmtId="4" fontId="7" fillId="0" borderId="15" xfId="0" applyNumberFormat="1" applyFont="1" applyBorder="1" applyAlignment="1" applyProtection="1">
      <alignment horizontal="right" vertical="center"/>
      <protection hidden="1"/>
    </xf>
    <xf numFmtId="4" fontId="7" fillId="0" borderId="16" xfId="0" applyNumberFormat="1" applyFont="1" applyBorder="1" applyAlignment="1" applyProtection="1">
      <alignment horizontal="right" vertical="center"/>
      <protection hidden="1"/>
    </xf>
    <xf numFmtId="4" fontId="7" fillId="33" borderId="15" xfId="0" applyNumberFormat="1" applyFont="1" applyFill="1" applyBorder="1" applyAlignment="1" applyProtection="1">
      <alignment horizontal="right" vertical="center"/>
      <protection hidden="1"/>
    </xf>
    <xf numFmtId="4" fontId="7" fillId="33" borderId="16" xfId="0" applyNumberFormat="1" applyFont="1" applyFill="1" applyBorder="1" applyAlignment="1" applyProtection="1">
      <alignment horizontal="right" vertical="center"/>
      <protection hidden="1"/>
    </xf>
    <xf numFmtId="4" fontId="7" fillId="33" borderId="13" xfId="0" applyNumberFormat="1" applyFont="1" applyFill="1" applyBorder="1" applyAlignment="1" applyProtection="1">
      <alignment horizontal="right" vertical="center"/>
      <protection hidden="1"/>
    </xf>
    <xf numFmtId="0" fontId="5" fillId="0" borderId="0" xfId="0" applyFont="1" applyAlignment="1" applyProtection="1">
      <alignment horizontal="center" vertical="center"/>
      <protection/>
    </xf>
    <xf numFmtId="0" fontId="5" fillId="0" borderId="23" xfId="0" applyFont="1" applyBorder="1" applyAlignment="1" applyProtection="1">
      <alignment horizontal="center" vertical="center"/>
      <protection/>
    </xf>
    <xf numFmtId="0" fontId="65" fillId="0" borderId="29"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4" fontId="11" fillId="0" borderId="15" xfId="0" applyNumberFormat="1"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26" xfId="0" applyFont="1" applyBorder="1" applyAlignment="1" applyProtection="1">
      <alignment horizontal="left" vertical="center"/>
      <protection/>
    </xf>
    <xf numFmtId="0" fontId="5" fillId="0" borderId="25" xfId="0" applyFont="1" applyBorder="1" applyAlignment="1" applyProtection="1">
      <alignment horizontal="left" vertical="center"/>
      <protection/>
    </xf>
    <xf numFmtId="0" fontId="5" fillId="0" borderId="13" xfId="0" applyFont="1" applyBorder="1" applyAlignment="1" applyProtection="1">
      <alignment horizontal="center" vertical="center" wrapText="1"/>
      <protection/>
    </xf>
    <xf numFmtId="4" fontId="5" fillId="34" borderId="15" xfId="0" applyNumberFormat="1" applyFont="1" applyFill="1" applyBorder="1" applyAlignment="1" applyProtection="1">
      <alignment horizontal="right" vertical="center"/>
      <protection locked="0"/>
    </xf>
    <xf numFmtId="4" fontId="5" fillId="34" borderId="16" xfId="0" applyNumberFormat="1" applyFont="1" applyFill="1" applyBorder="1" applyAlignment="1" applyProtection="1">
      <alignment horizontal="right" vertical="center"/>
      <protection locked="0"/>
    </xf>
    <xf numFmtId="4" fontId="5" fillId="0" borderId="15" xfId="0" applyNumberFormat="1" applyFont="1" applyBorder="1" applyAlignment="1" applyProtection="1">
      <alignment horizontal="right" vertical="center"/>
      <protection hidden="1"/>
    </xf>
    <xf numFmtId="4" fontId="5" fillId="0" borderId="16" xfId="0" applyNumberFormat="1" applyFont="1" applyBorder="1" applyAlignment="1" applyProtection="1">
      <alignment horizontal="right" vertical="center"/>
      <protection hidden="1"/>
    </xf>
    <xf numFmtId="0" fontId="5" fillId="0" borderId="26"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4" fontId="5" fillId="33" borderId="13" xfId="0" applyNumberFormat="1" applyFont="1" applyFill="1" applyBorder="1" applyAlignment="1" applyProtection="1">
      <alignment horizontal="right" vertical="center"/>
      <protection hidden="1"/>
    </xf>
    <xf numFmtId="4" fontId="5" fillId="33" borderId="15" xfId="0" applyNumberFormat="1" applyFont="1" applyFill="1" applyBorder="1" applyAlignment="1" applyProtection="1">
      <alignment horizontal="right" vertical="center"/>
      <protection hidden="1"/>
    </xf>
    <xf numFmtId="4" fontId="5" fillId="33" borderId="16" xfId="0" applyNumberFormat="1" applyFont="1" applyFill="1" applyBorder="1" applyAlignment="1" applyProtection="1">
      <alignment horizontal="right" vertical="center"/>
      <protection hidden="1"/>
    </xf>
    <xf numFmtId="0" fontId="10" fillId="33" borderId="15" xfId="0" applyFont="1" applyFill="1" applyBorder="1" applyAlignment="1" applyProtection="1">
      <alignment horizontal="justify" vertical="center" wrapText="1"/>
      <protection/>
    </xf>
    <xf numFmtId="0" fontId="10" fillId="33" borderId="20" xfId="0" applyFont="1" applyFill="1" applyBorder="1" applyAlignment="1" applyProtection="1">
      <alignment horizontal="justify" vertical="center" wrapText="1"/>
      <protection/>
    </xf>
    <xf numFmtId="0" fontId="10" fillId="33" borderId="16" xfId="0" applyFont="1" applyFill="1" applyBorder="1" applyAlignment="1" applyProtection="1">
      <alignment horizontal="justify" vertical="center" wrapText="1"/>
      <protection/>
    </xf>
    <xf numFmtId="0" fontId="5" fillId="33" borderId="21" xfId="0" applyFont="1" applyFill="1" applyBorder="1" applyAlignment="1" applyProtection="1">
      <alignment horizontal="center" vertical="center"/>
      <protection/>
    </xf>
    <xf numFmtId="0" fontId="5" fillId="33" borderId="0" xfId="0" applyFont="1" applyFill="1" applyBorder="1" applyAlignment="1" applyProtection="1">
      <alignment horizontal="left"/>
      <protection locked="0"/>
    </xf>
    <xf numFmtId="2" fontId="5" fillId="33" borderId="15" xfId="0" applyNumberFormat="1" applyFont="1" applyFill="1" applyBorder="1" applyAlignment="1" applyProtection="1">
      <alignment horizontal="right" vertical="center"/>
      <protection hidden="1" locked="0"/>
    </xf>
    <xf numFmtId="2" fontId="5" fillId="33" borderId="16" xfId="0" applyNumberFormat="1" applyFont="1" applyFill="1" applyBorder="1" applyAlignment="1" applyProtection="1">
      <alignment horizontal="right" vertical="center"/>
      <protection hidden="1" locked="0"/>
    </xf>
    <xf numFmtId="14" fontId="5" fillId="33" borderId="0" xfId="0" applyNumberFormat="1" applyFont="1" applyFill="1" applyBorder="1" applyAlignment="1" applyProtection="1">
      <alignment horizontal="left"/>
      <protection locked="0"/>
    </xf>
    <xf numFmtId="0" fontId="65" fillId="0" borderId="23" xfId="0" applyFont="1" applyBorder="1" applyAlignment="1" applyProtection="1">
      <alignment horizontal="center"/>
      <protection/>
    </xf>
    <xf numFmtId="0" fontId="10" fillId="0" borderId="15"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5" fillId="33" borderId="13" xfId="0" applyFont="1" applyFill="1" applyBorder="1" applyAlignment="1" applyProtection="1">
      <alignment horizontal="center" vertical="center"/>
      <protection hidden="1"/>
    </xf>
    <xf numFmtId="0" fontId="5" fillId="33" borderId="2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protection hidden="1"/>
    </xf>
    <xf numFmtId="0" fontId="65" fillId="33" borderId="0" xfId="0" applyFont="1" applyFill="1" applyBorder="1" applyAlignment="1" applyProtection="1">
      <alignment horizontal="center"/>
      <protection locked="0"/>
    </xf>
    <xf numFmtId="0" fontId="5" fillId="34" borderId="13" xfId="0" applyFont="1" applyFill="1" applyBorder="1" applyAlignment="1" applyProtection="1">
      <alignment horizontal="center"/>
      <protection locked="0"/>
    </xf>
    <xf numFmtId="0" fontId="5" fillId="0" borderId="18"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30" xfId="0" applyFont="1" applyBorder="1" applyAlignment="1" applyProtection="1">
      <alignment horizontal="left" vertical="center"/>
      <protection/>
    </xf>
    <xf numFmtId="0" fontId="5" fillId="0" borderId="31" xfId="0" applyFont="1" applyBorder="1" applyAlignment="1" applyProtection="1">
      <alignment horizontal="left" vertical="center"/>
      <protection/>
    </xf>
    <xf numFmtId="0" fontId="10" fillId="33" borderId="15"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20" xfId="0" applyNumberFormat="1" applyFont="1" applyBorder="1" applyAlignment="1" applyProtection="1">
      <alignment horizontal="center" vertical="center"/>
      <protection hidden="1"/>
    </xf>
    <xf numFmtId="4" fontId="5" fillId="0" borderId="16" xfId="0" applyNumberFormat="1" applyFont="1" applyBorder="1" applyAlignment="1" applyProtection="1">
      <alignment horizontal="center" vertical="center"/>
      <protection hidden="1"/>
    </xf>
    <xf numFmtId="4" fontId="5" fillId="0" borderId="15" xfId="0" applyNumberFormat="1" applyFont="1" applyBorder="1" applyAlignment="1" applyProtection="1">
      <alignment horizontal="center" vertical="center"/>
      <protection hidden="1"/>
    </xf>
    <xf numFmtId="0" fontId="5" fillId="33" borderId="15" xfId="0" applyFont="1" applyFill="1" applyBorder="1" applyAlignment="1" applyProtection="1">
      <alignment horizontal="justify" vertical="center" wrapText="1"/>
      <protection/>
    </xf>
    <xf numFmtId="0" fontId="5" fillId="33" borderId="20" xfId="0" applyFont="1" applyFill="1" applyBorder="1" applyAlignment="1" applyProtection="1">
      <alignment horizontal="justify" vertical="center" wrapText="1"/>
      <protection/>
    </xf>
    <xf numFmtId="0" fontId="5" fillId="33" borderId="16" xfId="0" applyFont="1" applyFill="1" applyBorder="1" applyAlignment="1" applyProtection="1">
      <alignment horizontal="justify" vertical="center" wrapText="1"/>
      <protection/>
    </xf>
    <xf numFmtId="0" fontId="5" fillId="33" borderId="15" xfId="0" applyFont="1" applyFill="1" applyBorder="1" applyAlignment="1" applyProtection="1">
      <alignment horizontal="center" vertical="center"/>
      <protection hidden="1"/>
    </xf>
    <xf numFmtId="0" fontId="5" fillId="33" borderId="20" xfId="0" applyFont="1" applyFill="1" applyBorder="1" applyAlignment="1" applyProtection="1">
      <alignment horizontal="center" vertical="center"/>
      <protection hidden="1"/>
    </xf>
    <xf numFmtId="0" fontId="5" fillId="33" borderId="16" xfId="0" applyFont="1" applyFill="1" applyBorder="1" applyAlignment="1" applyProtection="1">
      <alignment horizontal="center" vertical="center"/>
      <protection hidden="1"/>
    </xf>
    <xf numFmtId="0" fontId="5"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47" fillId="0" borderId="0" xfId="0" applyFont="1" applyAlignment="1">
      <alignment horizontal="left"/>
    </xf>
    <xf numFmtId="0" fontId="47" fillId="0" borderId="0" xfId="0" applyFont="1" applyAlignment="1">
      <alignment horizontal="justify" vertical="justify" wrapText="1"/>
    </xf>
    <xf numFmtId="0" fontId="47" fillId="0" borderId="0" xfId="0" applyFont="1" applyAlignment="1">
      <alignment horizontal="center" vertical="center"/>
    </xf>
    <xf numFmtId="0" fontId="47" fillId="0" borderId="0" xfId="0" applyFont="1" applyAlignment="1">
      <alignment horizontal="center"/>
    </xf>
    <xf numFmtId="0" fontId="0" fillId="0" borderId="0" xfId="0" applyAlignment="1">
      <alignment horizontal="center"/>
    </xf>
    <xf numFmtId="14" fontId="47" fillId="0" borderId="0" xfId="0" applyNumberFormat="1" applyFont="1" applyAlignment="1">
      <alignment horizontal="center" vertical="center"/>
    </xf>
    <xf numFmtId="0" fontId="47" fillId="0" borderId="0" xfId="0" applyFont="1" applyAlignment="1">
      <alignment horizontal="left" vertical="center"/>
    </xf>
    <xf numFmtId="0" fontId="47" fillId="33" borderId="17" xfId="0" applyFont="1" applyFill="1" applyBorder="1" applyAlignment="1">
      <alignment horizontal="center" vertical="center" wrapText="1"/>
    </xf>
    <xf numFmtId="0" fontId="47" fillId="33" borderId="27" xfId="0" applyFont="1" applyFill="1" applyBorder="1" applyAlignment="1">
      <alignment horizontal="center" vertical="center" wrapText="1"/>
    </xf>
    <xf numFmtId="0" fontId="62" fillId="0" borderId="0" xfId="0" applyFont="1" applyAlignment="1">
      <alignment horizontal="center" vertical="center"/>
    </xf>
    <xf numFmtId="0" fontId="71" fillId="33" borderId="0" xfId="0" applyFont="1" applyFill="1" applyBorder="1" applyAlignment="1">
      <alignment horizontal="center" vertical="center" wrapText="1"/>
    </xf>
    <xf numFmtId="0" fontId="47" fillId="0" borderId="0" xfId="0" applyFont="1" applyBorder="1" applyAlignment="1">
      <alignment horizontal="justify" vertical="center"/>
    </xf>
    <xf numFmtId="0" fontId="69" fillId="0" borderId="0" xfId="0" applyFont="1" applyAlignment="1">
      <alignment horizontal="center" vertical="center"/>
    </xf>
    <xf numFmtId="0" fontId="5" fillId="0" borderId="0" xfId="0" applyFont="1" applyAlignment="1">
      <alignment horizontal="center"/>
    </xf>
    <xf numFmtId="0" fontId="9" fillId="0" borderId="10" xfId="0" applyFont="1" applyBorder="1" applyAlignment="1">
      <alignment horizontal="justify" vertical="justify" wrapText="1"/>
    </xf>
    <xf numFmtId="0" fontId="0" fillId="0" borderId="32" xfId="0" applyBorder="1" applyAlignment="1">
      <alignment horizontal="justify" vertical="justify"/>
    </xf>
    <xf numFmtId="0" fontId="0" fillId="0" borderId="11" xfId="0" applyBorder="1" applyAlignment="1">
      <alignment horizontal="justify" vertical="justify"/>
    </xf>
    <xf numFmtId="0" fontId="0" fillId="0" borderId="12" xfId="0" applyBorder="1" applyAlignment="1">
      <alignment horizontal="justify" vertical="justify"/>
    </xf>
    <xf numFmtId="0" fontId="0" fillId="0" borderId="0" xfId="0" applyBorder="1" applyAlignment="1">
      <alignment horizontal="justify" vertical="justify"/>
    </xf>
    <xf numFmtId="0" fontId="0" fillId="0" borderId="14" xfId="0" applyBorder="1" applyAlignment="1">
      <alignment horizontal="justify" vertical="justify"/>
    </xf>
    <xf numFmtId="0" fontId="5" fillId="0" borderId="0" xfId="0" applyFont="1" applyBorder="1" applyAlignment="1">
      <alignment horizontal="center"/>
    </xf>
    <xf numFmtId="0" fontId="5" fillId="0" borderId="14" xfId="0" applyFont="1" applyBorder="1" applyAlignment="1">
      <alignment horizontal="center"/>
    </xf>
    <xf numFmtId="0" fontId="9" fillId="0" borderId="12" xfId="0" applyFont="1" applyBorder="1" applyAlignment="1">
      <alignment horizontal="justify" vertical="justify"/>
    </xf>
    <xf numFmtId="0" fontId="9" fillId="0" borderId="12" xfId="0" applyFont="1"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5" fillId="0" borderId="13" xfId="0" applyFont="1" applyBorder="1" applyAlignment="1">
      <alignment horizontal="left"/>
    </xf>
    <xf numFmtId="0" fontId="9" fillId="0" borderId="13" xfId="0" applyFont="1" applyBorder="1" applyAlignment="1">
      <alignment horizontal="left"/>
    </xf>
    <xf numFmtId="0" fontId="0" fillId="0" borderId="13" xfId="0" applyBorder="1" applyAlignment="1">
      <alignment horizontal="left"/>
    </xf>
    <xf numFmtId="0" fontId="5" fillId="0" borderId="17" xfId="0" applyFont="1" applyBorder="1" applyAlignment="1">
      <alignment horizontal="left"/>
    </xf>
    <xf numFmtId="0" fontId="9" fillId="0" borderId="17" xfId="0" applyFont="1" applyBorder="1" applyAlignment="1">
      <alignment horizontal="left" vertical="justify" wrapText="1"/>
    </xf>
    <xf numFmtId="0" fontId="0" fillId="0" borderId="17" xfId="0" applyBorder="1" applyAlignment="1">
      <alignment horizontal="left" vertical="justify" wrapText="1"/>
    </xf>
    <xf numFmtId="0" fontId="0" fillId="0" borderId="13" xfId="0" applyBorder="1" applyAlignment="1">
      <alignment horizontal="center"/>
    </xf>
    <xf numFmtId="0" fontId="9" fillId="0" borderId="13" xfId="0" applyFont="1" applyBorder="1" applyAlignment="1">
      <alignment horizontal="center"/>
    </xf>
    <xf numFmtId="0" fontId="16" fillId="0" borderId="0" xfId="0" applyFont="1" applyAlignment="1">
      <alignment horizontal="center" vertical="center"/>
    </xf>
    <xf numFmtId="0" fontId="16" fillId="0" borderId="0" xfId="0" applyFont="1" applyAlignment="1">
      <alignment horizontal="center"/>
    </xf>
    <xf numFmtId="0" fontId="5" fillId="0" borderId="13" xfId="0" applyFont="1" applyBorder="1" applyAlignment="1">
      <alignment horizontal="center" vertical="center"/>
    </xf>
    <xf numFmtId="0" fontId="67" fillId="0" borderId="0" xfId="0" applyFont="1" applyAlignment="1">
      <alignment horizontal="justify" vertical="top"/>
    </xf>
    <xf numFmtId="0" fontId="73" fillId="0" borderId="0" xfId="0" applyFont="1" applyAlignment="1">
      <alignment horizontal="center" vertical="top"/>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6</xdr:row>
      <xdr:rowOff>142875</xdr:rowOff>
    </xdr:from>
    <xdr:ext cx="190500" cy="266700"/>
    <xdr:sp>
      <xdr:nvSpPr>
        <xdr:cNvPr id="1" name="Metin kutusu 1"/>
        <xdr:cNvSpPr txBox="1">
          <a:spLocks noChangeArrowheads="1"/>
        </xdr:cNvSpPr>
      </xdr:nvSpPr>
      <xdr:spPr>
        <a:xfrm>
          <a:off x="8782050" y="1209675"/>
          <a:ext cx="1905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Q63"/>
  <sheetViews>
    <sheetView tabSelected="1" view="pageBreakPreview" zoomScale="70" zoomScaleSheetLayoutView="70" zoomScalePageLayoutView="0" workbookViewId="0" topLeftCell="A1">
      <selection activeCell="F23" sqref="F23"/>
    </sheetView>
  </sheetViews>
  <sheetFormatPr defaultColWidth="9.140625" defaultRowHeight="15"/>
  <cols>
    <col min="1" max="1" width="2.28125" style="1" customWidth="1"/>
    <col min="2" max="2" width="2.00390625" style="1" customWidth="1"/>
    <col min="3" max="3" width="27.421875" style="1" customWidth="1"/>
    <col min="4" max="4" width="16.7109375" style="1" customWidth="1"/>
    <col min="5" max="5" width="12.421875" style="1" customWidth="1"/>
    <col min="6" max="6" width="25.7109375" style="1" customWidth="1"/>
    <col min="7" max="7" width="3.28125" style="1" customWidth="1"/>
    <col min="8" max="8" width="4.28125" style="1" customWidth="1"/>
    <col min="9" max="9" width="27.28125" style="1" customWidth="1"/>
    <col min="10" max="10" width="1.421875" style="1" customWidth="1"/>
    <col min="11" max="11" width="1.8515625" style="1" customWidth="1"/>
    <col min="12" max="16384" width="9.140625" style="1" customWidth="1"/>
  </cols>
  <sheetData>
    <row r="1" spans="2:10" ht="13.5" customHeight="1">
      <c r="B1" s="183" t="s">
        <v>0</v>
      </c>
      <c r="C1" s="183"/>
      <c r="D1" s="183"/>
      <c r="E1" s="183"/>
      <c r="F1" s="183"/>
      <c r="G1" s="183"/>
      <c r="H1" s="183"/>
      <c r="I1" s="183"/>
      <c r="J1" s="183"/>
    </row>
    <row r="2" spans="2:10" ht="15.75" customHeight="1" thickBot="1">
      <c r="B2" s="182" t="s">
        <v>52</v>
      </c>
      <c r="C2" s="182"/>
      <c r="D2" s="182"/>
      <c r="E2" s="182"/>
      <c r="F2" s="182"/>
      <c r="G2" s="182"/>
      <c r="H2" s="182"/>
      <c r="I2" s="182"/>
      <c r="J2" s="182"/>
    </row>
    <row r="3" spans="2:10" ht="7.5" customHeight="1">
      <c r="B3" s="2"/>
      <c r="C3" s="184"/>
      <c r="D3" s="184"/>
      <c r="E3" s="184"/>
      <c r="F3" s="184"/>
      <c r="G3" s="184"/>
      <c r="H3" s="184"/>
      <c r="I3" s="184"/>
      <c r="J3" s="3"/>
    </row>
    <row r="4" spans="2:10" ht="15.75" customHeight="1">
      <c r="B4" s="4"/>
      <c r="C4" s="5" t="s">
        <v>1</v>
      </c>
      <c r="D4" s="188"/>
      <c r="E4" s="188"/>
      <c r="F4" s="6" t="s">
        <v>2</v>
      </c>
      <c r="G4" s="185" t="s">
        <v>3</v>
      </c>
      <c r="H4" s="186"/>
      <c r="I4" s="187"/>
      <c r="J4" s="7"/>
    </row>
    <row r="5" spans="2:10" ht="15.75" customHeight="1">
      <c r="B5" s="4"/>
      <c r="C5" s="5" t="s">
        <v>4</v>
      </c>
      <c r="D5" s="188"/>
      <c r="E5" s="188"/>
      <c r="F5" s="6" t="s">
        <v>5</v>
      </c>
      <c r="G5" s="189">
        <v>1</v>
      </c>
      <c r="H5" s="190"/>
      <c r="I5" s="191"/>
      <c r="J5" s="7"/>
    </row>
    <row r="6" spans="2:10" ht="15.75" customHeight="1">
      <c r="B6" s="4"/>
      <c r="C6" s="5" t="s">
        <v>6</v>
      </c>
      <c r="D6" s="188"/>
      <c r="E6" s="188"/>
      <c r="F6" s="6" t="s">
        <v>55</v>
      </c>
      <c r="G6" s="200"/>
      <c r="H6" s="188"/>
      <c r="I6" s="188"/>
      <c r="J6" s="7"/>
    </row>
    <row r="7" spans="2:10" ht="15.75" customHeight="1">
      <c r="B7" s="4"/>
      <c r="C7" s="5" t="s">
        <v>7</v>
      </c>
      <c r="D7" s="188"/>
      <c r="E7" s="188"/>
      <c r="F7" s="5" t="s">
        <v>66</v>
      </c>
      <c r="G7" s="188">
        <v>30</v>
      </c>
      <c r="H7" s="188"/>
      <c r="I7" s="188"/>
      <c r="J7" s="7"/>
    </row>
    <row r="8" spans="2:10" ht="15.75" customHeight="1">
      <c r="B8" s="4"/>
      <c r="C8" s="5" t="s">
        <v>8</v>
      </c>
      <c r="D8" s="189">
        <v>30</v>
      </c>
      <c r="E8" s="191"/>
      <c r="F8" s="5" t="s">
        <v>9</v>
      </c>
      <c r="G8" s="188">
        <v>15</v>
      </c>
      <c r="H8" s="188"/>
      <c r="I8" s="188"/>
      <c r="J8" s="7"/>
    </row>
    <row r="9" spans="2:10" ht="24" customHeight="1">
      <c r="B9" s="4"/>
      <c r="C9" s="5" t="s">
        <v>10</v>
      </c>
      <c r="D9" s="175" t="s">
        <v>197</v>
      </c>
      <c r="E9" s="177"/>
      <c r="F9" s="180" t="s">
        <v>182</v>
      </c>
      <c r="G9" s="192"/>
      <c r="H9" s="193"/>
      <c r="I9" s="194"/>
      <c r="J9" s="7"/>
    </row>
    <row r="10" spans="2:17" ht="18" customHeight="1">
      <c r="B10" s="4"/>
      <c r="C10" s="5" t="s">
        <v>12</v>
      </c>
      <c r="D10" s="198">
        <f>(I56+H57)</f>
        <v>2786.89</v>
      </c>
      <c r="E10" s="199"/>
      <c r="F10" s="181"/>
      <c r="G10" s="195"/>
      <c r="H10" s="196"/>
      <c r="I10" s="197"/>
      <c r="J10" s="7"/>
      <c r="Q10" s="1">
        <v>1</v>
      </c>
    </row>
    <row r="11" spans="2:10" ht="25.5" customHeight="1">
      <c r="B11" s="4"/>
      <c r="C11" s="5" t="s">
        <v>13</v>
      </c>
      <c r="D11" s="168" t="s">
        <v>198</v>
      </c>
      <c r="E11" s="169"/>
      <c r="F11" s="170" t="s">
        <v>54</v>
      </c>
      <c r="G11" s="172" t="s">
        <v>199</v>
      </c>
      <c r="H11" s="173"/>
      <c r="I11" s="174"/>
      <c r="J11" s="7"/>
    </row>
    <row r="12" spans="2:10" ht="25.5" customHeight="1">
      <c r="B12" s="4"/>
      <c r="C12" s="5" t="s">
        <v>14</v>
      </c>
      <c r="D12" s="168" t="s">
        <v>198</v>
      </c>
      <c r="E12" s="169"/>
      <c r="F12" s="171"/>
      <c r="G12" s="175"/>
      <c r="H12" s="176"/>
      <c r="I12" s="177"/>
      <c r="J12" s="7"/>
    </row>
    <row r="13" spans="2:10" ht="9" customHeight="1">
      <c r="B13" s="4"/>
      <c r="C13" s="178"/>
      <c r="D13" s="178"/>
      <c r="E13" s="178"/>
      <c r="F13" s="178"/>
      <c r="G13" s="178"/>
      <c r="H13" s="178"/>
      <c r="I13" s="178"/>
      <c r="J13" s="7"/>
    </row>
    <row r="14" spans="2:10" ht="14.25">
      <c r="B14" s="4"/>
      <c r="C14" s="179" t="s">
        <v>15</v>
      </c>
      <c r="D14" s="179"/>
      <c r="E14" s="179"/>
      <c r="F14" s="179"/>
      <c r="G14" s="179"/>
      <c r="H14" s="179"/>
      <c r="I14" s="179"/>
      <c r="J14" s="7"/>
    </row>
    <row r="15" spans="2:10" ht="27">
      <c r="B15" s="4"/>
      <c r="C15" s="8" t="s">
        <v>16</v>
      </c>
      <c r="D15" s="158" t="s">
        <v>17</v>
      </c>
      <c r="E15" s="158"/>
      <c r="F15" s="158" t="s">
        <v>18</v>
      </c>
      <c r="G15" s="158"/>
      <c r="H15" s="158" t="s">
        <v>19</v>
      </c>
      <c r="I15" s="158"/>
      <c r="J15" s="7"/>
    </row>
    <row r="16" spans="2:10" ht="14.25">
      <c r="B16" s="4"/>
      <c r="C16" s="9" t="s">
        <v>20</v>
      </c>
      <c r="D16" s="164">
        <v>103.12</v>
      </c>
      <c r="E16" s="165"/>
      <c r="F16" s="10">
        <f>ROUND(D16/D8*G8,2)</f>
        <v>51.56</v>
      </c>
      <c r="G16" s="11"/>
      <c r="H16" s="12"/>
      <c r="I16" s="13">
        <f>D16-F16</f>
        <v>51.56</v>
      </c>
      <c r="J16" s="7"/>
    </row>
    <row r="17" spans="2:10" ht="14.25">
      <c r="B17" s="4"/>
      <c r="C17" s="14" t="s">
        <v>21</v>
      </c>
      <c r="D17" s="164">
        <v>1699.12</v>
      </c>
      <c r="E17" s="165"/>
      <c r="F17" s="10">
        <f>ROUND(D17/D8*G8,2)</f>
        <v>849.56</v>
      </c>
      <c r="G17" s="11"/>
      <c r="H17" s="12"/>
      <c r="I17" s="13">
        <f>D17-F17</f>
        <v>849.56</v>
      </c>
      <c r="J17" s="7"/>
    </row>
    <row r="18" spans="2:10" ht="14.25">
      <c r="B18" s="4"/>
      <c r="C18" s="14" t="s">
        <v>22</v>
      </c>
      <c r="D18" s="164">
        <v>10.86</v>
      </c>
      <c r="E18" s="165"/>
      <c r="F18" s="10">
        <f>ROUND(D18/D8*G8,2)</f>
        <v>5.43</v>
      </c>
      <c r="G18" s="11"/>
      <c r="H18" s="12"/>
      <c r="I18" s="13">
        <f aca="true" t="shared" si="0" ref="I18:I32">D18-F18</f>
        <v>5.43</v>
      </c>
      <c r="J18" s="7"/>
    </row>
    <row r="19" spans="2:16" ht="14.25">
      <c r="B19" s="4"/>
      <c r="C19" s="14" t="s">
        <v>23</v>
      </c>
      <c r="D19" s="164">
        <v>390.78</v>
      </c>
      <c r="E19" s="165"/>
      <c r="F19" s="10">
        <f>ROUND(D19/D8*G8,2)</f>
        <v>195.39</v>
      </c>
      <c r="G19" s="11"/>
      <c r="H19" s="12"/>
      <c r="I19" s="13">
        <f t="shared" si="0"/>
        <v>195.39</v>
      </c>
      <c r="J19" s="7"/>
      <c r="P19" s="101"/>
    </row>
    <row r="20" spans="2:10" ht="14.25">
      <c r="B20" s="4"/>
      <c r="C20" s="14" t="s">
        <v>24</v>
      </c>
      <c r="D20" s="164">
        <v>0</v>
      </c>
      <c r="E20" s="165"/>
      <c r="F20" s="10">
        <f>ROUND(D20/D8*G8,2)</f>
        <v>0</v>
      </c>
      <c r="G20" s="11"/>
      <c r="H20" s="12"/>
      <c r="I20" s="13">
        <f t="shared" si="0"/>
        <v>0</v>
      </c>
      <c r="J20" s="7"/>
    </row>
    <row r="21" spans="2:10" ht="14.25">
      <c r="B21" s="4"/>
      <c r="C21" s="14" t="s">
        <v>25</v>
      </c>
      <c r="D21" s="164">
        <v>0</v>
      </c>
      <c r="E21" s="165"/>
      <c r="F21" s="10">
        <f>(D21)</f>
        <v>0</v>
      </c>
      <c r="G21" s="11"/>
      <c r="H21" s="12"/>
      <c r="I21" s="13">
        <f t="shared" si="0"/>
        <v>0</v>
      </c>
      <c r="J21" s="7"/>
    </row>
    <row r="22" spans="2:10" ht="14.25">
      <c r="B22" s="4"/>
      <c r="C22" s="14" t="s">
        <v>26</v>
      </c>
      <c r="D22" s="164">
        <v>0</v>
      </c>
      <c r="E22" s="165"/>
      <c r="F22" s="10">
        <f>(D22)</f>
        <v>0</v>
      </c>
      <c r="G22" s="11"/>
      <c r="H22" s="12"/>
      <c r="I22" s="13">
        <f t="shared" si="0"/>
        <v>0</v>
      </c>
      <c r="J22" s="7"/>
    </row>
    <row r="23" spans="2:10" ht="14.25">
      <c r="B23" s="4"/>
      <c r="C23" s="14" t="s">
        <v>27</v>
      </c>
      <c r="D23" s="164">
        <v>0</v>
      </c>
      <c r="E23" s="165"/>
      <c r="F23" s="10">
        <f>ROUND(D23/D8*G8,2)</f>
        <v>0</v>
      </c>
      <c r="G23" s="11"/>
      <c r="H23" s="12"/>
      <c r="I23" s="13">
        <f t="shared" si="0"/>
        <v>0</v>
      </c>
      <c r="J23" s="7"/>
    </row>
    <row r="24" spans="2:10" ht="14.25">
      <c r="B24" s="4"/>
      <c r="C24" s="14" t="s">
        <v>28</v>
      </c>
      <c r="D24" s="164">
        <v>0</v>
      </c>
      <c r="E24" s="165"/>
      <c r="F24" s="10">
        <f>ROUND(D24/D8*G8,2)</f>
        <v>0</v>
      </c>
      <c r="G24" s="11"/>
      <c r="H24" s="12"/>
      <c r="I24" s="13">
        <f t="shared" si="0"/>
        <v>0</v>
      </c>
      <c r="J24" s="7"/>
    </row>
    <row r="25" spans="2:10" ht="14.25">
      <c r="B25" s="4"/>
      <c r="C25" s="14" t="s">
        <v>29</v>
      </c>
      <c r="D25" s="164">
        <v>0</v>
      </c>
      <c r="E25" s="165"/>
      <c r="F25" s="10">
        <f>ROUND(D25/D8*G8,2)</f>
        <v>0</v>
      </c>
      <c r="G25" s="11"/>
      <c r="H25" s="12"/>
      <c r="I25" s="13">
        <f t="shared" si="0"/>
        <v>0</v>
      </c>
      <c r="J25" s="7"/>
    </row>
    <row r="26" spans="2:10" ht="14.25">
      <c r="B26" s="4"/>
      <c r="C26" s="14" t="s">
        <v>30</v>
      </c>
      <c r="D26" s="164">
        <v>10</v>
      </c>
      <c r="E26" s="165"/>
      <c r="F26" s="10">
        <f>ROUND(D26/D8*G8,2)</f>
        <v>5</v>
      </c>
      <c r="G26" s="11"/>
      <c r="H26" s="12"/>
      <c r="I26" s="13">
        <f t="shared" si="0"/>
        <v>5</v>
      </c>
      <c r="J26" s="7"/>
    </row>
    <row r="27" spans="2:10" ht="14.25">
      <c r="B27" s="4"/>
      <c r="C27" s="14" t="s">
        <v>31</v>
      </c>
      <c r="D27" s="164">
        <v>690.92</v>
      </c>
      <c r="E27" s="165"/>
      <c r="F27" s="10">
        <f>ROUND(D27/D8*G8,2)</f>
        <v>345.46</v>
      </c>
      <c r="G27" s="11"/>
      <c r="H27" s="12"/>
      <c r="I27" s="13">
        <f t="shared" si="0"/>
        <v>345.46</v>
      </c>
      <c r="J27" s="7"/>
    </row>
    <row r="28" spans="2:11" ht="14.25">
      <c r="B28" s="4"/>
      <c r="C28" s="14" t="s">
        <v>32</v>
      </c>
      <c r="D28" s="164">
        <v>85.94</v>
      </c>
      <c r="E28" s="165"/>
      <c r="F28" s="10">
        <f>ROUND(D28/D8*G8,2)</f>
        <v>42.97</v>
      </c>
      <c r="G28" s="11"/>
      <c r="H28" s="12"/>
      <c r="I28" s="13">
        <f t="shared" si="0"/>
        <v>42.97</v>
      </c>
      <c r="J28" s="7"/>
      <c r="K28" s="15"/>
    </row>
    <row r="29" spans="2:10" ht="14.25">
      <c r="B29" s="4"/>
      <c r="C29" s="14" t="s">
        <v>53</v>
      </c>
      <c r="D29" s="164">
        <v>420.58</v>
      </c>
      <c r="E29" s="165"/>
      <c r="F29" s="10">
        <f>(D29)</f>
        <v>420.58</v>
      </c>
      <c r="G29" s="11"/>
      <c r="H29" s="12"/>
      <c r="I29" s="16">
        <f t="shared" si="0"/>
        <v>0</v>
      </c>
      <c r="J29" s="7"/>
    </row>
    <row r="30" spans="2:10" ht="14.25">
      <c r="B30" s="4"/>
      <c r="C30" s="17" t="s">
        <v>33</v>
      </c>
      <c r="D30" s="164">
        <v>1701.52</v>
      </c>
      <c r="E30" s="165"/>
      <c r="F30" s="18">
        <f>ROUND(D30/D8*G8,2)</f>
        <v>850.76</v>
      </c>
      <c r="G30" s="19"/>
      <c r="H30" s="20"/>
      <c r="I30" s="21">
        <f t="shared" si="0"/>
        <v>850.76</v>
      </c>
      <c r="J30" s="7"/>
    </row>
    <row r="31" spans="2:10" ht="14.25">
      <c r="B31" s="4"/>
      <c r="C31" s="14" t="s">
        <v>59</v>
      </c>
      <c r="D31" s="164">
        <v>1031.23</v>
      </c>
      <c r="E31" s="165"/>
      <c r="F31" s="18">
        <f>ROUND(D31/D8*G8,2)</f>
        <v>515.62</v>
      </c>
      <c r="G31" s="19"/>
      <c r="H31" s="20"/>
      <c r="I31" s="21">
        <f t="shared" si="0"/>
        <v>515.61</v>
      </c>
      <c r="J31" s="7"/>
    </row>
    <row r="32" spans="2:10" ht="14.25">
      <c r="B32" s="4"/>
      <c r="C32" s="14" t="s">
        <v>60</v>
      </c>
      <c r="D32" s="164">
        <v>300</v>
      </c>
      <c r="E32" s="165"/>
      <c r="F32" s="18">
        <f>ROUND(D32/D8*G8,2)</f>
        <v>150</v>
      </c>
      <c r="G32" s="19"/>
      <c r="H32" s="20"/>
      <c r="I32" s="21">
        <f t="shared" si="0"/>
        <v>150</v>
      </c>
      <c r="J32" s="7"/>
    </row>
    <row r="33" spans="2:10" ht="15" customHeight="1">
      <c r="B33" s="4"/>
      <c r="C33" s="22" t="s">
        <v>34</v>
      </c>
      <c r="D33" s="201">
        <f>SUM(D16:E32)</f>
        <v>6444.07</v>
      </c>
      <c r="E33" s="202"/>
      <c r="F33" s="23">
        <f>SUM(F16:F32)</f>
        <v>3432.33</v>
      </c>
      <c r="G33" s="24"/>
      <c r="H33" s="25"/>
      <c r="I33" s="13">
        <f>SUM(I16:I32)</f>
        <v>3011.74</v>
      </c>
      <c r="J33" s="7"/>
    </row>
    <row r="34" spans="2:10" ht="9.75" customHeight="1">
      <c r="B34" s="4"/>
      <c r="C34" s="166"/>
      <c r="D34" s="166"/>
      <c r="E34" s="166"/>
      <c r="F34" s="166"/>
      <c r="G34" s="166"/>
      <c r="H34" s="166"/>
      <c r="I34" s="166"/>
      <c r="J34" s="7"/>
    </row>
    <row r="35" spans="2:10" ht="14.25">
      <c r="B35" s="4"/>
      <c r="C35" s="167" t="s">
        <v>35</v>
      </c>
      <c r="D35" s="167"/>
      <c r="E35" s="167"/>
      <c r="F35" s="167"/>
      <c r="G35" s="167"/>
      <c r="H35" s="167"/>
      <c r="I35" s="167"/>
      <c r="J35" s="7"/>
    </row>
    <row r="36" spans="2:10" ht="27" customHeight="1">
      <c r="B36" s="4"/>
      <c r="C36" s="8" t="s">
        <v>16</v>
      </c>
      <c r="D36" s="158" t="s">
        <v>36</v>
      </c>
      <c r="E36" s="158"/>
      <c r="F36" s="158" t="s">
        <v>37</v>
      </c>
      <c r="G36" s="158"/>
      <c r="H36" s="158" t="s">
        <v>19</v>
      </c>
      <c r="I36" s="158"/>
      <c r="J36" s="7"/>
    </row>
    <row r="37" spans="2:10" ht="14.25">
      <c r="B37" s="4"/>
      <c r="C37" s="14" t="s">
        <v>48</v>
      </c>
      <c r="D37" s="164">
        <v>429.59</v>
      </c>
      <c r="E37" s="165"/>
      <c r="F37" s="10">
        <f>ROUND(D37/30*G8,2)</f>
        <v>214.8</v>
      </c>
      <c r="G37" s="13"/>
      <c r="H37" s="10"/>
      <c r="I37" s="13">
        <f>D37-F37</f>
        <v>214.79</v>
      </c>
      <c r="J37" s="7"/>
    </row>
    <row r="38" spans="2:10" ht="14.25">
      <c r="B38" s="4"/>
      <c r="C38" s="17" t="s">
        <v>49</v>
      </c>
      <c r="D38" s="146">
        <v>292.91</v>
      </c>
      <c r="E38" s="147"/>
      <c r="F38" s="10">
        <v>0</v>
      </c>
      <c r="G38" s="13"/>
      <c r="H38" s="10"/>
      <c r="I38" s="13">
        <v>0</v>
      </c>
      <c r="J38" s="7"/>
    </row>
    <row r="39" spans="2:10" ht="18.75" customHeight="1">
      <c r="B39" s="4"/>
      <c r="C39" s="22" t="s">
        <v>34</v>
      </c>
      <c r="D39" s="161">
        <f>SUM(D37:D38)</f>
        <v>722.5</v>
      </c>
      <c r="E39" s="161"/>
      <c r="F39" s="10">
        <f>SUM(F37:F38)</f>
        <v>214.8</v>
      </c>
      <c r="G39" s="26"/>
      <c r="H39" s="27"/>
      <c r="I39" s="13">
        <f>SUM(I37:I38)</f>
        <v>214.79</v>
      </c>
      <c r="J39" s="7"/>
    </row>
    <row r="40" spans="2:10" ht="24" customHeight="1">
      <c r="B40" s="4"/>
      <c r="C40" s="28" t="s">
        <v>38</v>
      </c>
      <c r="D40" s="205">
        <f>(D33+D39)</f>
        <v>7166.57</v>
      </c>
      <c r="E40" s="205"/>
      <c r="F40" s="29"/>
      <c r="G40" s="30"/>
      <c r="H40" s="30"/>
      <c r="I40" s="29"/>
      <c r="J40" s="7"/>
    </row>
    <row r="41" spans="2:10" ht="9" customHeight="1">
      <c r="B41" s="4"/>
      <c r="C41" s="166"/>
      <c r="D41" s="166"/>
      <c r="E41" s="166"/>
      <c r="F41" s="166"/>
      <c r="G41" s="166"/>
      <c r="H41" s="166"/>
      <c r="I41" s="166"/>
      <c r="J41" s="7"/>
    </row>
    <row r="42" spans="2:10" ht="14.25">
      <c r="B42" s="4"/>
      <c r="C42" s="167" t="s">
        <v>39</v>
      </c>
      <c r="D42" s="167"/>
      <c r="E42" s="167"/>
      <c r="F42" s="167"/>
      <c r="G42" s="167"/>
      <c r="H42" s="167"/>
      <c r="I42" s="167"/>
      <c r="J42" s="7"/>
    </row>
    <row r="43" spans="2:10" ht="27">
      <c r="B43" s="4"/>
      <c r="C43" s="8" t="s">
        <v>16</v>
      </c>
      <c r="D43" s="158" t="s">
        <v>40</v>
      </c>
      <c r="E43" s="158"/>
      <c r="F43" s="158" t="s">
        <v>41</v>
      </c>
      <c r="G43" s="158"/>
      <c r="H43" s="158" t="s">
        <v>19</v>
      </c>
      <c r="I43" s="158"/>
      <c r="J43" s="7"/>
    </row>
    <row r="44" spans="2:10" ht="14.25">
      <c r="B44" s="4"/>
      <c r="C44" s="14" t="s">
        <v>42</v>
      </c>
      <c r="D44" s="164">
        <v>96.36</v>
      </c>
      <c r="E44" s="165"/>
      <c r="F44" s="10">
        <f>ROUND(D44/D8*G8,2)</f>
        <v>48.18</v>
      </c>
      <c r="G44" s="26"/>
      <c r="H44" s="31"/>
      <c r="I44" s="13">
        <f>(D44-F44)</f>
        <v>48.18</v>
      </c>
      <c r="J44" s="7"/>
    </row>
    <row r="45" spans="2:10" ht="14.25">
      <c r="B45" s="4"/>
      <c r="C45" s="14" t="s">
        <v>43</v>
      </c>
      <c r="D45" s="164">
        <v>46.56</v>
      </c>
      <c r="E45" s="165"/>
      <c r="F45" s="10">
        <f>ROUND((D45-(D29*0.00759))/D8*G8+(D29*0.00759),2)</f>
        <v>24.88</v>
      </c>
      <c r="G45" s="26"/>
      <c r="H45" s="31"/>
      <c r="I45" s="16">
        <f>(D45-F45)</f>
        <v>21.68</v>
      </c>
      <c r="J45" s="32"/>
    </row>
    <row r="46" spans="2:10" ht="14.25">
      <c r="B46" s="4"/>
      <c r="C46" s="14" t="s">
        <v>50</v>
      </c>
      <c r="D46" s="164">
        <v>351.49</v>
      </c>
      <c r="E46" s="165"/>
      <c r="F46" s="10">
        <f>ROUND(D46/30*G8,2)</f>
        <v>175.75</v>
      </c>
      <c r="G46" s="13"/>
      <c r="H46" s="31"/>
      <c r="I46" s="16">
        <f>D46-F46</f>
        <v>175.74</v>
      </c>
      <c r="J46" s="32"/>
    </row>
    <row r="47" spans="2:10" ht="14.25">
      <c r="B47" s="4"/>
      <c r="C47" s="14" t="s">
        <v>51</v>
      </c>
      <c r="D47" s="164">
        <v>146.75</v>
      </c>
      <c r="E47" s="165"/>
      <c r="F47" s="33">
        <f>(D47)</f>
        <v>146.75</v>
      </c>
      <c r="G47" s="16"/>
      <c r="I47" s="16">
        <f>D47-F47</f>
        <v>0</v>
      </c>
      <c r="J47" s="32"/>
    </row>
    <row r="48" spans="2:10" ht="14.25">
      <c r="B48" s="4"/>
      <c r="C48" s="14" t="s">
        <v>48</v>
      </c>
      <c r="D48" s="203">
        <f>(D37)</f>
        <v>429.59</v>
      </c>
      <c r="E48" s="204"/>
      <c r="F48" s="10">
        <f>ROUND(D48/30*G8,2)</f>
        <v>214.8</v>
      </c>
      <c r="G48" s="13"/>
      <c r="H48" s="31"/>
      <c r="I48" s="16">
        <f>D48-F48</f>
        <v>214.79</v>
      </c>
      <c r="J48" s="32"/>
    </row>
    <row r="49" spans="2:10" ht="14.25">
      <c r="B49" s="4"/>
      <c r="C49" s="17" t="s">
        <v>49</v>
      </c>
      <c r="D49" s="162">
        <f>(D38)</f>
        <v>292.91</v>
      </c>
      <c r="E49" s="163"/>
      <c r="F49" s="33">
        <f>(D49)</f>
        <v>292.91</v>
      </c>
      <c r="G49" s="16"/>
      <c r="H49" s="34"/>
      <c r="I49" s="16">
        <f>D49-F49</f>
        <v>0</v>
      </c>
      <c r="J49" s="32"/>
    </row>
    <row r="50" spans="2:10" ht="14.25">
      <c r="B50" s="4"/>
      <c r="C50" s="35" t="s">
        <v>61</v>
      </c>
      <c r="D50" s="146">
        <v>100</v>
      </c>
      <c r="E50" s="147"/>
      <c r="F50" s="33">
        <f>(D50)</f>
        <v>100</v>
      </c>
      <c r="G50" s="16"/>
      <c r="H50" s="36"/>
      <c r="I50" s="16">
        <f>D50-F50</f>
        <v>0</v>
      </c>
      <c r="J50" s="32"/>
    </row>
    <row r="51" spans="2:10" ht="14.25">
      <c r="B51" s="4"/>
      <c r="C51" s="22" t="s">
        <v>34</v>
      </c>
      <c r="D51" s="161">
        <f>SUM(D44:D50)</f>
        <v>1463.66</v>
      </c>
      <c r="E51" s="161"/>
      <c r="F51" s="10">
        <f>SUM(F44:F50)</f>
        <v>1003.27</v>
      </c>
      <c r="G51" s="26"/>
      <c r="H51" s="25"/>
      <c r="I51" s="13">
        <f>SUM(H44:I50)</f>
        <v>460.39</v>
      </c>
      <c r="J51" s="7"/>
    </row>
    <row r="52" spans="2:10" ht="8.25" customHeight="1">
      <c r="B52" s="4"/>
      <c r="C52" s="30"/>
      <c r="D52" s="30"/>
      <c r="E52" s="30"/>
      <c r="F52" s="30"/>
      <c r="G52" s="30"/>
      <c r="H52" s="30"/>
      <c r="I52" s="30"/>
      <c r="J52" s="7"/>
    </row>
    <row r="53" spans="2:10" ht="15.75">
      <c r="B53" s="4"/>
      <c r="C53" s="159" t="s">
        <v>62</v>
      </c>
      <c r="D53" s="160"/>
      <c r="E53" s="160"/>
      <c r="F53" s="37">
        <f>(I33+I39)</f>
        <v>3226.53</v>
      </c>
      <c r="G53" s="38"/>
      <c r="H53" s="37"/>
      <c r="I53" s="39">
        <f>SUM(I54:I56)</f>
        <v>3226.53</v>
      </c>
      <c r="J53" s="7"/>
    </row>
    <row r="54" spans="2:10" ht="15.75" customHeight="1">
      <c r="B54" s="4"/>
      <c r="C54" s="143" t="s">
        <v>56</v>
      </c>
      <c r="D54" s="144"/>
      <c r="E54" s="144"/>
      <c r="F54" s="40"/>
      <c r="G54" s="41"/>
      <c r="H54" s="40"/>
      <c r="I54" s="39">
        <f>SUM(I46+I48)</f>
        <v>390.53</v>
      </c>
      <c r="J54" s="7"/>
    </row>
    <row r="55" spans="2:10" ht="15">
      <c r="B55" s="4"/>
      <c r="C55" s="143" t="s">
        <v>57</v>
      </c>
      <c r="D55" s="144"/>
      <c r="E55" s="144"/>
      <c r="F55" s="40"/>
      <c r="G55" s="41"/>
      <c r="H55" s="40"/>
      <c r="I55" s="39">
        <f>SUM(H44:I45)</f>
        <v>69.86</v>
      </c>
      <c r="J55" s="7"/>
    </row>
    <row r="56" spans="2:10" ht="18.75" customHeight="1">
      <c r="B56" s="4"/>
      <c r="C56" s="143" t="s">
        <v>63</v>
      </c>
      <c r="D56" s="144"/>
      <c r="E56" s="144"/>
      <c r="F56" s="42"/>
      <c r="G56" s="43"/>
      <c r="H56" s="40"/>
      <c r="I56" s="39">
        <f>(I33+I39)-I51</f>
        <v>2766.14</v>
      </c>
      <c r="J56" s="44"/>
    </row>
    <row r="57" spans="2:10" ht="18.75" customHeight="1">
      <c r="B57" s="4"/>
      <c r="C57" s="143" t="s">
        <v>64</v>
      </c>
      <c r="D57" s="144"/>
      <c r="E57" s="145"/>
      <c r="F57" s="40"/>
      <c r="G57" s="45"/>
      <c r="H57" s="141">
        <f>(I56*9/36000*G7)</f>
        <v>20.75</v>
      </c>
      <c r="I57" s="142"/>
      <c r="J57" s="44"/>
    </row>
    <row r="58" spans="2:10" ht="108.75" customHeight="1">
      <c r="B58" s="4"/>
      <c r="C58" s="150" t="s">
        <v>44</v>
      </c>
      <c r="D58" s="151"/>
      <c r="E58" s="151"/>
      <c r="F58" s="152"/>
      <c r="G58" s="152"/>
      <c r="H58" s="151"/>
      <c r="I58" s="153"/>
      <c r="J58" s="7"/>
    </row>
    <row r="59" spans="2:10" ht="14.25">
      <c r="B59" s="4"/>
      <c r="C59" s="46"/>
      <c r="D59" s="149" t="s">
        <v>65</v>
      </c>
      <c r="E59" s="149"/>
      <c r="F59" s="47"/>
      <c r="G59" s="154" t="s">
        <v>58</v>
      </c>
      <c r="H59" s="154"/>
      <c r="I59" s="154"/>
      <c r="J59" s="7"/>
    </row>
    <row r="60" spans="2:10" ht="14.25">
      <c r="B60" s="4"/>
      <c r="C60" s="48" t="s">
        <v>46</v>
      </c>
      <c r="D60" s="148"/>
      <c r="E60" s="148"/>
      <c r="F60" s="47"/>
      <c r="G60" s="155"/>
      <c r="H60" s="155"/>
      <c r="I60" s="155"/>
      <c r="J60" s="7"/>
    </row>
    <row r="61" spans="2:10" ht="21" customHeight="1">
      <c r="B61" s="4"/>
      <c r="C61" s="48" t="s">
        <v>45</v>
      </c>
      <c r="D61" s="148"/>
      <c r="E61" s="148"/>
      <c r="F61" s="49"/>
      <c r="G61" s="156"/>
      <c r="H61" s="156"/>
      <c r="I61" s="156"/>
      <c r="J61" s="7"/>
    </row>
    <row r="62" spans="2:10" ht="22.5" customHeight="1">
      <c r="B62" s="4"/>
      <c r="C62" s="48" t="s">
        <v>47</v>
      </c>
      <c r="D62" s="148"/>
      <c r="E62" s="148"/>
      <c r="F62" s="50"/>
      <c r="G62" s="157"/>
      <c r="H62" s="157"/>
      <c r="I62" s="157"/>
      <c r="J62" s="7"/>
    </row>
    <row r="63" spans="2:10" ht="6.75" customHeight="1" thickBot="1">
      <c r="B63" s="51"/>
      <c r="C63" s="52"/>
      <c r="D63" s="52"/>
      <c r="E63" s="52"/>
      <c r="F63" s="52"/>
      <c r="G63" s="52"/>
      <c r="H63" s="52"/>
      <c r="I63" s="52"/>
      <c r="J63" s="53"/>
    </row>
  </sheetData>
  <sheetProtection selectLockedCells="1"/>
  <mergeCells count="82">
    <mergeCell ref="D31:E31"/>
    <mergeCell ref="D32:E32"/>
    <mergeCell ref="D30:E30"/>
    <mergeCell ref="D29:E29"/>
    <mergeCell ref="D28:E28"/>
    <mergeCell ref="D48:E48"/>
    <mergeCell ref="D38:E38"/>
    <mergeCell ref="D37:E37"/>
    <mergeCell ref="D40:E40"/>
    <mergeCell ref="D39:E39"/>
    <mergeCell ref="D27:E27"/>
    <mergeCell ref="D33:E33"/>
    <mergeCell ref="D16:E16"/>
    <mergeCell ref="D19:E19"/>
    <mergeCell ref="D18:E18"/>
    <mergeCell ref="D17:E17"/>
    <mergeCell ref="D26:E26"/>
    <mergeCell ref="D25:E25"/>
    <mergeCell ref="D24:E24"/>
    <mergeCell ref="D23:E23"/>
    <mergeCell ref="D22:E22"/>
    <mergeCell ref="D21:E21"/>
    <mergeCell ref="D20:E20"/>
    <mergeCell ref="D6:E6"/>
    <mergeCell ref="G6:I6"/>
    <mergeCell ref="D7:E7"/>
    <mergeCell ref="G7:I7"/>
    <mergeCell ref="D8:E8"/>
    <mergeCell ref="G8:I8"/>
    <mergeCell ref="D9:E9"/>
    <mergeCell ref="F9:F10"/>
    <mergeCell ref="B2:J2"/>
    <mergeCell ref="B1:J1"/>
    <mergeCell ref="C3:I3"/>
    <mergeCell ref="G4:I4"/>
    <mergeCell ref="D5:E5"/>
    <mergeCell ref="G5:I5"/>
    <mergeCell ref="D4:E4"/>
    <mergeCell ref="G9:I10"/>
    <mergeCell ref="D10:E10"/>
    <mergeCell ref="D11:E11"/>
    <mergeCell ref="F11:F12"/>
    <mergeCell ref="G11:I11"/>
    <mergeCell ref="D12:E12"/>
    <mergeCell ref="G12:I12"/>
    <mergeCell ref="C42:I42"/>
    <mergeCell ref="C13:I13"/>
    <mergeCell ref="C14:I14"/>
    <mergeCell ref="D15:E15"/>
    <mergeCell ref="F15:G15"/>
    <mergeCell ref="H15:I15"/>
    <mergeCell ref="C34:I34"/>
    <mergeCell ref="C35:I35"/>
    <mergeCell ref="D36:E36"/>
    <mergeCell ref="F36:G36"/>
    <mergeCell ref="D46:E46"/>
    <mergeCell ref="D45:E45"/>
    <mergeCell ref="D44:E44"/>
    <mergeCell ref="H36:I36"/>
    <mergeCell ref="C41:I41"/>
    <mergeCell ref="D43:E43"/>
    <mergeCell ref="F43:G43"/>
    <mergeCell ref="H43:I43"/>
    <mergeCell ref="C53:E53"/>
    <mergeCell ref="D51:E51"/>
    <mergeCell ref="D49:E49"/>
    <mergeCell ref="D47:E47"/>
    <mergeCell ref="D62:E62"/>
    <mergeCell ref="D59:E59"/>
    <mergeCell ref="C58:I58"/>
    <mergeCell ref="G59:I59"/>
    <mergeCell ref="D61:E61"/>
    <mergeCell ref="D60:E60"/>
    <mergeCell ref="G60:I60"/>
    <mergeCell ref="G61:I61"/>
    <mergeCell ref="G62:I62"/>
    <mergeCell ref="H57:I57"/>
    <mergeCell ref="C57:E57"/>
    <mergeCell ref="D50:E50"/>
    <mergeCell ref="C56:E56"/>
    <mergeCell ref="C54:E54"/>
    <mergeCell ref="C55:E55"/>
  </mergeCells>
  <printOptions horizontalCentered="1" verticalCentered="1"/>
  <pageMargins left="0" right="0" top="0" bottom="0" header="0" footer="0"/>
  <pageSetup fitToHeight="1" fitToWidth="1" horizontalDpi="300" verticalDpi="300" orientation="portrait" paperSize="9" scale="7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J63"/>
  <sheetViews>
    <sheetView view="pageBreakPreview" zoomScale="85" zoomScaleNormal="40" zoomScaleSheetLayoutView="85" zoomScalePageLayoutView="0" workbookViewId="0" topLeftCell="A1">
      <selection activeCell="F16" sqref="F16"/>
    </sheetView>
  </sheetViews>
  <sheetFormatPr defaultColWidth="9.140625" defaultRowHeight="15"/>
  <cols>
    <col min="1" max="1" width="1.8515625" style="83" customWidth="1"/>
    <col min="2" max="2" width="1.421875" style="83" customWidth="1"/>
    <col min="3" max="3" width="26.421875" style="83" customWidth="1"/>
    <col min="4" max="4" width="20.421875" style="83" customWidth="1"/>
    <col min="5" max="5" width="19.421875" style="83" customWidth="1"/>
    <col min="6" max="6" width="25.421875" style="83" customWidth="1"/>
    <col min="7" max="7" width="2.00390625" style="83" customWidth="1"/>
    <col min="8" max="8" width="4.28125" style="83" customWidth="1"/>
    <col min="9" max="9" width="28.28125" style="83" customWidth="1"/>
    <col min="10" max="10" width="1.421875" style="83" customWidth="1"/>
    <col min="11" max="11" width="2.421875" style="83" customWidth="1"/>
    <col min="12" max="16384" width="9.140625" style="83" customWidth="1"/>
  </cols>
  <sheetData>
    <row r="1" spans="2:10" ht="16.5" customHeight="1">
      <c r="B1" s="206" t="s">
        <v>0</v>
      </c>
      <c r="C1" s="206"/>
      <c r="D1" s="206"/>
      <c r="E1" s="206"/>
      <c r="F1" s="206"/>
      <c r="G1" s="206"/>
      <c r="H1" s="206"/>
      <c r="I1" s="206"/>
      <c r="J1" s="206"/>
    </row>
    <row r="2" spans="2:10" ht="16.5" customHeight="1" thickBot="1">
      <c r="B2" s="207" t="s">
        <v>69</v>
      </c>
      <c r="C2" s="207"/>
      <c r="D2" s="207"/>
      <c r="E2" s="207"/>
      <c r="F2" s="207"/>
      <c r="G2" s="207"/>
      <c r="H2" s="207"/>
      <c r="I2" s="207"/>
      <c r="J2" s="207"/>
    </row>
    <row r="3" spans="2:10" ht="7.5" customHeight="1">
      <c r="B3" s="55"/>
      <c r="C3" s="208"/>
      <c r="D3" s="208"/>
      <c r="E3" s="208"/>
      <c r="F3" s="208"/>
      <c r="G3" s="208"/>
      <c r="H3" s="208"/>
      <c r="I3" s="208"/>
      <c r="J3" s="56"/>
    </row>
    <row r="4" spans="2:10" ht="15" customHeight="1">
      <c r="B4" s="57"/>
      <c r="C4" s="5" t="s">
        <v>1</v>
      </c>
      <c r="D4" s="188" t="s">
        <v>209</v>
      </c>
      <c r="E4" s="188"/>
      <c r="F4" s="6" t="s">
        <v>70</v>
      </c>
      <c r="G4" s="209" t="s">
        <v>71</v>
      </c>
      <c r="H4" s="210"/>
      <c r="I4" s="211"/>
      <c r="J4" s="58"/>
    </row>
    <row r="5" spans="2:10" ht="15" customHeight="1">
      <c r="B5" s="57"/>
      <c r="C5" s="5" t="s">
        <v>4</v>
      </c>
      <c r="D5" s="188" t="s">
        <v>210</v>
      </c>
      <c r="E5" s="188"/>
      <c r="F5" s="6" t="s">
        <v>5</v>
      </c>
      <c r="G5" s="189">
        <v>6</v>
      </c>
      <c r="H5" s="190"/>
      <c r="I5" s="191"/>
      <c r="J5" s="58"/>
    </row>
    <row r="6" spans="2:10" ht="15" customHeight="1">
      <c r="B6" s="57"/>
      <c r="C6" s="5" t="s">
        <v>72</v>
      </c>
      <c r="D6" s="188">
        <v>87121113</v>
      </c>
      <c r="E6" s="188"/>
      <c r="F6" s="6" t="s">
        <v>55</v>
      </c>
      <c r="G6" s="200">
        <v>44603</v>
      </c>
      <c r="H6" s="188"/>
      <c r="I6" s="188"/>
      <c r="J6" s="58"/>
    </row>
    <row r="7" spans="2:10" ht="15" customHeight="1">
      <c r="B7" s="57"/>
      <c r="C7" s="5" t="s">
        <v>7</v>
      </c>
      <c r="D7" s="188"/>
      <c r="E7" s="188"/>
      <c r="F7" s="5" t="s">
        <v>66</v>
      </c>
      <c r="G7" s="188">
        <v>31</v>
      </c>
      <c r="H7" s="188"/>
      <c r="I7" s="188"/>
      <c r="J7" s="58"/>
    </row>
    <row r="8" spans="2:10" ht="15" customHeight="1">
      <c r="B8" s="57"/>
      <c r="C8" s="5" t="s">
        <v>8</v>
      </c>
      <c r="D8" s="189">
        <v>31</v>
      </c>
      <c r="E8" s="191"/>
      <c r="F8" s="5" t="s">
        <v>9</v>
      </c>
      <c r="G8" s="188">
        <v>28</v>
      </c>
      <c r="H8" s="188"/>
      <c r="I8" s="188"/>
      <c r="J8" s="58"/>
    </row>
    <row r="9" spans="2:10" ht="15" customHeight="1">
      <c r="B9" s="57"/>
      <c r="C9" s="5" t="s">
        <v>10</v>
      </c>
      <c r="D9" s="175" t="s">
        <v>197</v>
      </c>
      <c r="E9" s="177"/>
      <c r="F9" s="180" t="s">
        <v>182</v>
      </c>
      <c r="G9" s="192"/>
      <c r="H9" s="193"/>
      <c r="I9" s="194"/>
      <c r="J9" s="58"/>
    </row>
    <row r="10" spans="2:10" ht="15" customHeight="1">
      <c r="B10" s="57"/>
      <c r="C10" s="5" t="s">
        <v>12</v>
      </c>
      <c r="D10" s="212">
        <f>(I55+H56)</f>
        <v>994.73</v>
      </c>
      <c r="E10" s="213"/>
      <c r="F10" s="181"/>
      <c r="G10" s="195"/>
      <c r="H10" s="196"/>
      <c r="I10" s="197"/>
      <c r="J10" s="58"/>
    </row>
    <row r="11" spans="2:10" ht="15" customHeight="1">
      <c r="B11" s="57"/>
      <c r="C11" s="5" t="s">
        <v>13</v>
      </c>
      <c r="D11" s="175" t="s">
        <v>201</v>
      </c>
      <c r="E11" s="177"/>
      <c r="F11" s="214" t="s">
        <v>54</v>
      </c>
      <c r="G11" s="172" t="s">
        <v>200</v>
      </c>
      <c r="H11" s="173"/>
      <c r="I11" s="174"/>
      <c r="J11" s="58"/>
    </row>
    <row r="12" spans="2:10" ht="15" customHeight="1">
      <c r="B12" s="57"/>
      <c r="C12" s="5" t="s">
        <v>14</v>
      </c>
      <c r="D12" s="175" t="s">
        <v>201</v>
      </c>
      <c r="E12" s="177"/>
      <c r="F12" s="215"/>
      <c r="G12" s="175"/>
      <c r="H12" s="176"/>
      <c r="I12" s="177"/>
      <c r="J12" s="58"/>
    </row>
    <row r="13" spans="2:10" ht="15" customHeight="1">
      <c r="B13" s="57"/>
      <c r="C13" s="216" t="s">
        <v>15</v>
      </c>
      <c r="D13" s="179"/>
      <c r="E13" s="179"/>
      <c r="F13" s="179"/>
      <c r="G13" s="179"/>
      <c r="H13" s="179"/>
      <c r="I13" s="217"/>
      <c r="J13" s="58"/>
    </row>
    <row r="14" spans="2:10" ht="25.5">
      <c r="B14" s="57"/>
      <c r="C14" s="59" t="s">
        <v>16</v>
      </c>
      <c r="D14" s="218" t="s">
        <v>17</v>
      </c>
      <c r="E14" s="218"/>
      <c r="F14" s="218" t="s">
        <v>18</v>
      </c>
      <c r="G14" s="218"/>
      <c r="H14" s="218" t="s">
        <v>19</v>
      </c>
      <c r="I14" s="218"/>
      <c r="J14" s="58"/>
    </row>
    <row r="15" spans="2:10" ht="15" customHeight="1">
      <c r="B15" s="57"/>
      <c r="C15" s="6" t="s">
        <v>20</v>
      </c>
      <c r="D15" s="219">
        <v>198.93</v>
      </c>
      <c r="E15" s="220"/>
      <c r="F15" s="60">
        <f>ROUND(D15/D8*G8,2)</f>
        <v>179.68</v>
      </c>
      <c r="G15" s="61"/>
      <c r="H15" s="62"/>
      <c r="I15" s="63">
        <f>D15-F15</f>
        <v>19.25</v>
      </c>
      <c r="J15" s="58"/>
    </row>
    <row r="16" spans="2:10" ht="15" customHeight="1">
      <c r="B16" s="57"/>
      <c r="C16" s="5" t="s">
        <v>21</v>
      </c>
      <c r="D16" s="219">
        <v>3599.63</v>
      </c>
      <c r="E16" s="220"/>
      <c r="F16" s="60">
        <f>ROUND(D16/D8*G8,2)</f>
        <v>3251.28</v>
      </c>
      <c r="G16" s="61"/>
      <c r="H16" s="62"/>
      <c r="I16" s="63">
        <f>D16-F16</f>
        <v>348.35</v>
      </c>
      <c r="J16" s="58"/>
    </row>
    <row r="17" spans="2:10" ht="15" customHeight="1">
      <c r="B17" s="57"/>
      <c r="C17" s="5" t="s">
        <v>22</v>
      </c>
      <c r="D17" s="219">
        <v>27.6</v>
      </c>
      <c r="E17" s="220"/>
      <c r="F17" s="60">
        <f>ROUND(D17/D8*G8,2)</f>
        <v>24.93</v>
      </c>
      <c r="G17" s="61"/>
      <c r="H17" s="62"/>
      <c r="I17" s="63">
        <f aca="true" t="shared" si="0" ref="I17:I31">D17-F17</f>
        <v>2.67</v>
      </c>
      <c r="J17" s="58"/>
    </row>
    <row r="18" spans="2:10" ht="15" customHeight="1">
      <c r="B18" s="57"/>
      <c r="C18" s="5" t="s">
        <v>23</v>
      </c>
      <c r="D18" s="219">
        <v>528.95</v>
      </c>
      <c r="E18" s="220"/>
      <c r="F18" s="60">
        <f>ROUND(D18/D8*G8,2)</f>
        <v>477.76</v>
      </c>
      <c r="G18" s="61"/>
      <c r="H18" s="62"/>
      <c r="I18" s="63">
        <f t="shared" si="0"/>
        <v>51.19</v>
      </c>
      <c r="J18" s="58"/>
    </row>
    <row r="19" spans="2:10" ht="15" customHeight="1">
      <c r="B19" s="57"/>
      <c r="C19" s="5" t="s">
        <v>24</v>
      </c>
      <c r="D19" s="219">
        <v>0</v>
      </c>
      <c r="E19" s="220"/>
      <c r="F19" s="60">
        <f>ROUND(D19/D8*G8,2)</f>
        <v>0</v>
      </c>
      <c r="G19" s="61"/>
      <c r="H19" s="62"/>
      <c r="I19" s="63">
        <f t="shared" si="0"/>
        <v>0</v>
      </c>
      <c r="J19" s="58"/>
    </row>
    <row r="20" spans="2:10" ht="15" customHeight="1">
      <c r="B20" s="57"/>
      <c r="C20" s="5" t="s">
        <v>25</v>
      </c>
      <c r="D20" s="219">
        <v>0</v>
      </c>
      <c r="E20" s="220"/>
      <c r="F20" s="60">
        <f>(D20)</f>
        <v>0</v>
      </c>
      <c r="G20" s="61"/>
      <c r="H20" s="62"/>
      <c r="I20" s="63">
        <f t="shared" si="0"/>
        <v>0</v>
      </c>
      <c r="J20" s="58"/>
    </row>
    <row r="21" spans="2:10" ht="15" customHeight="1">
      <c r="B21" s="57"/>
      <c r="C21" s="5" t="s">
        <v>26</v>
      </c>
      <c r="D21" s="219">
        <v>0</v>
      </c>
      <c r="E21" s="220"/>
      <c r="F21" s="60">
        <f>(D21)</f>
        <v>0</v>
      </c>
      <c r="G21" s="61"/>
      <c r="H21" s="62"/>
      <c r="I21" s="63">
        <f t="shared" si="0"/>
        <v>0</v>
      </c>
      <c r="J21" s="58"/>
    </row>
    <row r="22" spans="2:10" ht="15" customHeight="1">
      <c r="B22" s="57"/>
      <c r="C22" s="5" t="s">
        <v>27</v>
      </c>
      <c r="D22" s="219">
        <v>0</v>
      </c>
      <c r="E22" s="220"/>
      <c r="F22" s="60">
        <f>ROUND(D22/D8*G8,2)</f>
        <v>0</v>
      </c>
      <c r="G22" s="61"/>
      <c r="H22" s="62"/>
      <c r="I22" s="63">
        <f t="shared" si="0"/>
        <v>0</v>
      </c>
      <c r="J22" s="58"/>
    </row>
    <row r="23" spans="2:10" ht="15" customHeight="1">
      <c r="B23" s="57"/>
      <c r="C23" s="5" t="s">
        <v>28</v>
      </c>
      <c r="D23" s="219">
        <v>0</v>
      </c>
      <c r="E23" s="220"/>
      <c r="F23" s="60">
        <f>ROUND(D23/D8*G8,2)</f>
        <v>0</v>
      </c>
      <c r="G23" s="61"/>
      <c r="H23" s="62"/>
      <c r="I23" s="63">
        <f t="shared" si="0"/>
        <v>0</v>
      </c>
      <c r="J23" s="58"/>
    </row>
    <row r="24" spans="2:10" ht="15" customHeight="1">
      <c r="B24" s="57"/>
      <c r="C24" s="5" t="s">
        <v>29</v>
      </c>
      <c r="D24" s="219">
        <v>0</v>
      </c>
      <c r="E24" s="220"/>
      <c r="F24" s="60">
        <f>ROUND(D24/D8*G8,2)</f>
        <v>0</v>
      </c>
      <c r="G24" s="61"/>
      <c r="H24" s="62"/>
      <c r="I24" s="63">
        <f t="shared" si="0"/>
        <v>0</v>
      </c>
      <c r="J24" s="58"/>
    </row>
    <row r="25" spans="2:10" ht="15" customHeight="1">
      <c r="B25" s="57"/>
      <c r="C25" s="5" t="s">
        <v>30</v>
      </c>
      <c r="D25" s="219">
        <v>0</v>
      </c>
      <c r="E25" s="220"/>
      <c r="F25" s="60">
        <f>ROUND(D25/D8*G8,2)</f>
        <v>0</v>
      </c>
      <c r="G25" s="61"/>
      <c r="H25" s="62"/>
      <c r="I25" s="63">
        <f t="shared" si="0"/>
        <v>0</v>
      </c>
      <c r="J25" s="58"/>
    </row>
    <row r="26" spans="2:10" ht="15" customHeight="1">
      <c r="B26" s="57"/>
      <c r="C26" s="5" t="s">
        <v>31</v>
      </c>
      <c r="D26" s="219">
        <v>1682.3</v>
      </c>
      <c r="E26" s="220"/>
      <c r="F26" s="60">
        <f>ROUND(D26/D8*G8,2)</f>
        <v>1519.5</v>
      </c>
      <c r="G26" s="61"/>
      <c r="H26" s="62"/>
      <c r="I26" s="63">
        <f t="shared" si="0"/>
        <v>162.8</v>
      </c>
      <c r="J26" s="58"/>
    </row>
    <row r="27" spans="2:10" ht="15" customHeight="1">
      <c r="B27" s="57"/>
      <c r="C27" s="5" t="s">
        <v>32</v>
      </c>
      <c r="D27" s="219">
        <v>182.07</v>
      </c>
      <c r="E27" s="220"/>
      <c r="F27" s="60">
        <f>ROUND(D27/D8*G8,2)</f>
        <v>164.45</v>
      </c>
      <c r="G27" s="61"/>
      <c r="H27" s="62"/>
      <c r="I27" s="63">
        <f t="shared" si="0"/>
        <v>17.62</v>
      </c>
      <c r="J27" s="76"/>
    </row>
    <row r="28" spans="2:10" ht="15" customHeight="1">
      <c r="B28" s="57"/>
      <c r="C28" s="5" t="s">
        <v>73</v>
      </c>
      <c r="D28" s="219">
        <v>0</v>
      </c>
      <c r="E28" s="220"/>
      <c r="F28" s="60">
        <f>(D28)</f>
        <v>0</v>
      </c>
      <c r="G28" s="61"/>
      <c r="H28" s="62"/>
      <c r="I28" s="84">
        <f t="shared" si="0"/>
        <v>0</v>
      </c>
      <c r="J28" s="58"/>
    </row>
    <row r="29" spans="2:10" ht="15" customHeight="1">
      <c r="B29" s="57"/>
      <c r="C29" s="5" t="s">
        <v>33</v>
      </c>
      <c r="D29" s="219">
        <v>2141.1</v>
      </c>
      <c r="E29" s="220"/>
      <c r="F29" s="60">
        <f>ROUND(D29/D8*G8,2)</f>
        <v>1933.9</v>
      </c>
      <c r="G29" s="61"/>
      <c r="H29" s="62"/>
      <c r="I29" s="63">
        <f t="shared" si="0"/>
        <v>207.2</v>
      </c>
      <c r="J29" s="58"/>
    </row>
    <row r="30" spans="2:10" ht="15" customHeight="1">
      <c r="B30" s="57"/>
      <c r="C30" s="5" t="s">
        <v>59</v>
      </c>
      <c r="D30" s="219">
        <v>2512.52</v>
      </c>
      <c r="E30" s="220"/>
      <c r="F30" s="60">
        <f>ROUND(D30/D8*G8,2)</f>
        <v>2269.37</v>
      </c>
      <c r="G30" s="61"/>
      <c r="H30" s="62"/>
      <c r="I30" s="63">
        <f t="shared" si="0"/>
        <v>243.15</v>
      </c>
      <c r="J30" s="58"/>
    </row>
    <row r="31" spans="2:10" ht="15" customHeight="1">
      <c r="B31" s="57"/>
      <c r="C31" s="5" t="s">
        <v>60</v>
      </c>
      <c r="D31" s="219">
        <v>0</v>
      </c>
      <c r="E31" s="220"/>
      <c r="F31" s="60">
        <f>ROUND(D31/D8*G8,2)</f>
        <v>0</v>
      </c>
      <c r="G31" s="61"/>
      <c r="H31" s="62"/>
      <c r="I31" s="63">
        <f t="shared" si="0"/>
        <v>0</v>
      </c>
      <c r="J31" s="58"/>
    </row>
    <row r="32" spans="2:10" ht="15" customHeight="1">
      <c r="B32" s="57"/>
      <c r="C32" s="66" t="s">
        <v>34</v>
      </c>
      <c r="D32" s="221">
        <f>SUM(D15:E31)</f>
        <v>10873.1</v>
      </c>
      <c r="E32" s="222"/>
      <c r="F32" s="60">
        <f>SUM(F15:F31)</f>
        <v>9820.87</v>
      </c>
      <c r="G32" s="70"/>
      <c r="H32" s="69"/>
      <c r="I32" s="63">
        <f>SUM(I15:I31)</f>
        <v>1052.23</v>
      </c>
      <c r="J32" s="58"/>
    </row>
    <row r="33" spans="2:10" ht="9.75" customHeight="1">
      <c r="B33" s="57"/>
      <c r="C33" s="223"/>
      <c r="D33" s="149"/>
      <c r="E33" s="149"/>
      <c r="F33" s="149"/>
      <c r="G33" s="149"/>
      <c r="H33" s="149"/>
      <c r="I33" s="224"/>
      <c r="J33" s="58"/>
    </row>
    <row r="34" spans="2:10" ht="15" customHeight="1">
      <c r="B34" s="57"/>
      <c r="C34" s="216" t="s">
        <v>35</v>
      </c>
      <c r="D34" s="179"/>
      <c r="E34" s="179"/>
      <c r="F34" s="179"/>
      <c r="G34" s="179"/>
      <c r="H34" s="179"/>
      <c r="I34" s="217"/>
      <c r="J34" s="58"/>
    </row>
    <row r="35" spans="2:10" ht="27" customHeight="1">
      <c r="B35" s="57"/>
      <c r="C35" s="59" t="s">
        <v>16</v>
      </c>
      <c r="D35" s="218" t="s">
        <v>36</v>
      </c>
      <c r="E35" s="218"/>
      <c r="F35" s="218" t="s">
        <v>37</v>
      </c>
      <c r="G35" s="218"/>
      <c r="H35" s="218" t="s">
        <v>19</v>
      </c>
      <c r="I35" s="218"/>
      <c r="J35" s="58"/>
    </row>
    <row r="36" spans="2:10" ht="15" customHeight="1">
      <c r="B36" s="57"/>
      <c r="C36" s="5" t="s">
        <v>48</v>
      </c>
      <c r="D36" s="219">
        <v>714.58</v>
      </c>
      <c r="E36" s="220"/>
      <c r="F36" s="60">
        <f>ROUND(D36/30*G8,2)</f>
        <v>666.94</v>
      </c>
      <c r="G36" s="63"/>
      <c r="H36" s="60"/>
      <c r="I36" s="63">
        <f>D36-F36</f>
        <v>47.64</v>
      </c>
      <c r="J36" s="58"/>
    </row>
    <row r="37" spans="2:10" ht="15" customHeight="1">
      <c r="B37" s="57"/>
      <c r="C37" s="5" t="s">
        <v>49</v>
      </c>
      <c r="D37" s="219">
        <v>487.22</v>
      </c>
      <c r="E37" s="220"/>
      <c r="F37" s="60">
        <f>ROUND(D37/30*G8,2)</f>
        <v>454.74</v>
      </c>
      <c r="G37" s="63"/>
      <c r="H37" s="60"/>
      <c r="I37" s="63">
        <f>D37-F37</f>
        <v>32.48</v>
      </c>
      <c r="J37" s="58"/>
    </row>
    <row r="38" spans="2:10" ht="18.75" customHeight="1">
      <c r="B38" s="57"/>
      <c r="C38" s="66" t="s">
        <v>34</v>
      </c>
      <c r="D38" s="221">
        <f>SUM(D36:D37)</f>
        <v>1201.8</v>
      </c>
      <c r="E38" s="222"/>
      <c r="F38" s="60">
        <f>SUM(F36:F37)</f>
        <v>1121.68</v>
      </c>
      <c r="G38" s="70"/>
      <c r="H38" s="71"/>
      <c r="I38" s="63">
        <f>SUM(I36:I37)</f>
        <v>80.12</v>
      </c>
      <c r="J38" s="58"/>
    </row>
    <row r="39" spans="2:10" ht="24" customHeight="1">
      <c r="B39" s="57"/>
      <c r="C39" s="72" t="s">
        <v>38</v>
      </c>
      <c r="D39" s="225">
        <f>(D32+D38)</f>
        <v>12074.9</v>
      </c>
      <c r="E39" s="225"/>
      <c r="F39" s="73"/>
      <c r="G39" s="74"/>
      <c r="H39" s="74"/>
      <c r="I39" s="85"/>
      <c r="J39" s="58"/>
    </row>
    <row r="40" spans="2:10" ht="9" customHeight="1">
      <c r="B40" s="57"/>
      <c r="C40" s="223"/>
      <c r="D40" s="149"/>
      <c r="E40" s="149"/>
      <c r="F40" s="149"/>
      <c r="G40" s="149"/>
      <c r="H40" s="149"/>
      <c r="I40" s="224"/>
      <c r="J40" s="58"/>
    </row>
    <row r="41" spans="2:10" ht="15" customHeight="1">
      <c r="B41" s="57"/>
      <c r="C41" s="216" t="s">
        <v>39</v>
      </c>
      <c r="D41" s="179"/>
      <c r="E41" s="179"/>
      <c r="F41" s="179"/>
      <c r="G41" s="179"/>
      <c r="H41" s="179"/>
      <c r="I41" s="217"/>
      <c r="J41" s="58"/>
    </row>
    <row r="42" spans="2:10" ht="25.5">
      <c r="B42" s="57"/>
      <c r="C42" s="59" t="s">
        <v>16</v>
      </c>
      <c r="D42" s="218" t="s">
        <v>40</v>
      </c>
      <c r="E42" s="218"/>
      <c r="F42" s="218" t="s">
        <v>41</v>
      </c>
      <c r="G42" s="218"/>
      <c r="H42" s="218" t="s">
        <v>19</v>
      </c>
      <c r="I42" s="218"/>
      <c r="J42" s="58"/>
    </row>
    <row r="43" spans="2:10" ht="15" customHeight="1">
      <c r="B43" s="57"/>
      <c r="C43" s="5" t="s">
        <v>42</v>
      </c>
      <c r="D43" s="219">
        <v>0</v>
      </c>
      <c r="E43" s="220"/>
      <c r="F43" s="60">
        <f>ROUND(D43/D8*G8,2)</f>
        <v>0</v>
      </c>
      <c r="G43" s="70"/>
      <c r="H43" s="221">
        <f>(D43-F43)</f>
        <v>0</v>
      </c>
      <c r="I43" s="222"/>
      <c r="J43" s="58"/>
    </row>
    <row r="44" spans="2:10" ht="15" customHeight="1">
      <c r="B44" s="57"/>
      <c r="C44" s="5" t="s">
        <v>43</v>
      </c>
      <c r="D44" s="219">
        <v>46.71</v>
      </c>
      <c r="E44" s="220"/>
      <c r="F44" s="60">
        <f>ROUND((D44-(D28*0.00759))/D8*G8+(D28*0.00759),2)</f>
        <v>42.19</v>
      </c>
      <c r="G44" s="70"/>
      <c r="H44" s="221">
        <f>(D44-F44)</f>
        <v>4.52</v>
      </c>
      <c r="I44" s="222"/>
      <c r="J44" s="58"/>
    </row>
    <row r="45" spans="2:10" ht="15" customHeight="1">
      <c r="B45" s="57"/>
      <c r="C45" s="5" t="s">
        <v>50</v>
      </c>
      <c r="D45" s="219">
        <v>584.66</v>
      </c>
      <c r="E45" s="220"/>
      <c r="F45" s="60">
        <f>ROUND(D45/30*G8,2)</f>
        <v>545.68</v>
      </c>
      <c r="G45" s="63"/>
      <c r="H45" s="226">
        <f>D45-F45</f>
        <v>38.98</v>
      </c>
      <c r="I45" s="227"/>
      <c r="J45" s="58"/>
    </row>
    <row r="46" spans="2:10" ht="15" customHeight="1">
      <c r="B46" s="57"/>
      <c r="C46" s="5" t="s">
        <v>51</v>
      </c>
      <c r="D46" s="219">
        <v>324.81</v>
      </c>
      <c r="E46" s="220"/>
      <c r="F46" s="60">
        <f>ROUND(D46/30*G8,2)</f>
        <v>303.16</v>
      </c>
      <c r="G46" s="63"/>
      <c r="H46" s="226">
        <f>D46-F46</f>
        <v>21.65</v>
      </c>
      <c r="I46" s="227"/>
      <c r="J46" s="58"/>
    </row>
    <row r="47" spans="2:10" ht="15" customHeight="1">
      <c r="B47" s="57"/>
      <c r="C47" s="5" t="s">
        <v>48</v>
      </c>
      <c r="D47" s="226">
        <v>714.58</v>
      </c>
      <c r="E47" s="227"/>
      <c r="F47" s="60">
        <f>ROUND(D47/30*G8,2)</f>
        <v>666.94</v>
      </c>
      <c r="G47" s="63"/>
      <c r="H47" s="226">
        <f>D47-F47</f>
        <v>47.64</v>
      </c>
      <c r="I47" s="227"/>
      <c r="J47" s="58"/>
    </row>
    <row r="48" spans="2:10" ht="15" customHeight="1">
      <c r="B48" s="57"/>
      <c r="C48" s="5" t="s">
        <v>49</v>
      </c>
      <c r="D48" s="226">
        <v>487.22</v>
      </c>
      <c r="E48" s="227"/>
      <c r="F48" s="60">
        <f>ROUND(D48/30*G8,2)</f>
        <v>454.74</v>
      </c>
      <c r="G48" s="63"/>
      <c r="H48" s="226">
        <f>D48-F48</f>
        <v>32.48</v>
      </c>
      <c r="I48" s="227"/>
      <c r="J48" s="58"/>
    </row>
    <row r="49" spans="2:10" ht="15" customHeight="1">
      <c r="B49" s="57"/>
      <c r="C49" s="5" t="s">
        <v>61</v>
      </c>
      <c r="D49" s="219">
        <v>194</v>
      </c>
      <c r="E49" s="220"/>
      <c r="F49" s="60">
        <f>D49</f>
        <v>194</v>
      </c>
      <c r="G49" s="63"/>
      <c r="H49" s="226">
        <f>D49-F49</f>
        <v>0</v>
      </c>
      <c r="I49" s="227"/>
      <c r="J49" s="58"/>
    </row>
    <row r="50" spans="2:10" ht="15" customHeight="1">
      <c r="B50" s="57"/>
      <c r="C50" s="66" t="s">
        <v>34</v>
      </c>
      <c r="D50" s="221">
        <f>SUM(D43:D49)</f>
        <v>2351.98</v>
      </c>
      <c r="E50" s="222"/>
      <c r="F50" s="60">
        <f>SUM(F43:F49)</f>
        <v>2206.71</v>
      </c>
      <c r="G50" s="70"/>
      <c r="H50" s="69"/>
      <c r="I50" s="63">
        <f>SUM(H43:I49)</f>
        <v>145.27</v>
      </c>
      <c r="J50" s="58"/>
    </row>
    <row r="51" spans="2:10" ht="8.25" customHeight="1">
      <c r="B51" s="57"/>
      <c r="C51" s="86"/>
      <c r="D51" s="74"/>
      <c r="E51" s="74"/>
      <c r="F51" s="74"/>
      <c r="G51" s="74"/>
      <c r="H51" s="74"/>
      <c r="I51" s="87"/>
      <c r="J51" s="58"/>
    </row>
    <row r="52" spans="2:10" ht="12.75">
      <c r="B52" s="57"/>
      <c r="C52" s="159" t="s">
        <v>62</v>
      </c>
      <c r="D52" s="160"/>
      <c r="E52" s="160"/>
      <c r="F52" s="60">
        <f>(I32+I38)</f>
        <v>1132.35</v>
      </c>
      <c r="G52" s="63"/>
      <c r="H52" s="75"/>
      <c r="I52" s="65">
        <f>SUM(I53:I55)</f>
        <v>1132.35</v>
      </c>
      <c r="J52" s="58"/>
    </row>
    <row r="53" spans="2:10" ht="15.75" customHeight="1">
      <c r="B53" s="57"/>
      <c r="C53" s="143" t="s">
        <v>56</v>
      </c>
      <c r="D53" s="144"/>
      <c r="E53" s="144"/>
      <c r="F53" s="40"/>
      <c r="G53" s="45"/>
      <c r="H53" s="41"/>
      <c r="I53" s="65">
        <f>SUM(H45:I48)</f>
        <v>140.75</v>
      </c>
      <c r="J53" s="58"/>
    </row>
    <row r="54" spans="2:10" ht="12.75">
      <c r="B54" s="57"/>
      <c r="C54" s="143" t="s">
        <v>57</v>
      </c>
      <c r="D54" s="144"/>
      <c r="E54" s="144"/>
      <c r="F54" s="40"/>
      <c r="G54" s="45"/>
      <c r="H54" s="41"/>
      <c r="I54" s="65">
        <f>SUM(H43:I44)</f>
        <v>4.52</v>
      </c>
      <c r="J54" s="58"/>
    </row>
    <row r="55" spans="2:10" ht="12.75">
      <c r="B55" s="57"/>
      <c r="C55" s="143" t="s">
        <v>63</v>
      </c>
      <c r="D55" s="144"/>
      <c r="E55" s="144"/>
      <c r="F55" s="40"/>
      <c r="G55" s="45"/>
      <c r="H55" s="41"/>
      <c r="I55" s="65">
        <f>I32+I38-I50</f>
        <v>987.08</v>
      </c>
      <c r="J55" s="58"/>
    </row>
    <row r="56" spans="2:10" ht="12.75">
      <c r="B56" s="57"/>
      <c r="C56" s="143" t="s">
        <v>64</v>
      </c>
      <c r="D56" s="144"/>
      <c r="E56" s="145"/>
      <c r="F56" s="40"/>
      <c r="G56" s="45"/>
      <c r="H56" s="233">
        <f>(I55*9/36000*G7)</f>
        <v>7.65</v>
      </c>
      <c r="I56" s="234"/>
      <c r="J56" s="58"/>
    </row>
    <row r="57" spans="2:10" ht="93" customHeight="1">
      <c r="B57" s="57"/>
      <c r="C57" s="228" t="s">
        <v>44</v>
      </c>
      <c r="D57" s="229"/>
      <c r="E57" s="229"/>
      <c r="F57" s="229"/>
      <c r="G57" s="229"/>
      <c r="H57" s="229"/>
      <c r="I57" s="230"/>
      <c r="J57" s="58"/>
    </row>
    <row r="58" spans="2:10" ht="16.5" customHeight="1">
      <c r="B58" s="57"/>
      <c r="C58" s="77"/>
      <c r="D58" s="149" t="s">
        <v>65</v>
      </c>
      <c r="E58" s="149"/>
      <c r="F58" s="77"/>
      <c r="G58" s="231" t="s">
        <v>58</v>
      </c>
      <c r="H58" s="231"/>
      <c r="I58" s="231"/>
      <c r="J58" s="58"/>
    </row>
    <row r="59" spans="2:10" ht="15" customHeight="1">
      <c r="B59" s="57"/>
      <c r="C59" s="77"/>
      <c r="D59" s="47"/>
      <c r="E59" s="47"/>
      <c r="F59" s="77"/>
      <c r="G59" s="82"/>
      <c r="H59" s="82"/>
      <c r="I59" s="82"/>
      <c r="J59" s="58"/>
    </row>
    <row r="60" spans="2:10" ht="17.25" customHeight="1">
      <c r="B60" s="57"/>
      <c r="C60" s="48" t="s">
        <v>74</v>
      </c>
      <c r="D60" s="232"/>
      <c r="E60" s="232"/>
      <c r="F60" s="77"/>
      <c r="G60" s="155"/>
      <c r="H60" s="155"/>
      <c r="I60" s="155"/>
      <c r="J60" s="58"/>
    </row>
    <row r="61" spans="2:10" ht="18" customHeight="1">
      <c r="B61" s="57"/>
      <c r="C61" s="48" t="s">
        <v>75</v>
      </c>
      <c r="D61" s="232"/>
      <c r="E61" s="232"/>
      <c r="F61" s="49"/>
      <c r="G61" s="155"/>
      <c r="H61" s="155"/>
      <c r="I61" s="155"/>
      <c r="J61" s="58"/>
    </row>
    <row r="62" spans="2:10" ht="22.5" customHeight="1">
      <c r="B62" s="57"/>
      <c r="C62" s="48" t="s">
        <v>76</v>
      </c>
      <c r="D62" s="235"/>
      <c r="E62" s="232"/>
      <c r="F62" s="49"/>
      <c r="G62" s="155"/>
      <c r="H62" s="155"/>
      <c r="I62" s="155"/>
      <c r="J62" s="58"/>
    </row>
    <row r="63" spans="2:10" ht="9.75" customHeight="1" thickBot="1">
      <c r="B63" s="79"/>
      <c r="C63" s="80"/>
      <c r="D63" s="236"/>
      <c r="E63" s="236"/>
      <c r="F63" s="80"/>
      <c r="G63" s="236"/>
      <c r="H63" s="236"/>
      <c r="I63" s="236"/>
      <c r="J63" s="81"/>
    </row>
  </sheetData>
  <sheetProtection/>
  <mergeCells count="90">
    <mergeCell ref="D61:E61"/>
    <mergeCell ref="G61:I61"/>
    <mergeCell ref="D62:E62"/>
    <mergeCell ref="G62:I62"/>
    <mergeCell ref="D63:E63"/>
    <mergeCell ref="G63:I63"/>
    <mergeCell ref="C55:E55"/>
    <mergeCell ref="C57:I57"/>
    <mergeCell ref="D58:E58"/>
    <mergeCell ref="G58:I58"/>
    <mergeCell ref="D60:E60"/>
    <mergeCell ref="G60:I60"/>
    <mergeCell ref="C56:E56"/>
    <mergeCell ref="H56:I56"/>
    <mergeCell ref="D49:E49"/>
    <mergeCell ref="H49:I49"/>
    <mergeCell ref="D50:E50"/>
    <mergeCell ref="C52:E52"/>
    <mergeCell ref="C53:E53"/>
    <mergeCell ref="C54:E54"/>
    <mergeCell ref="D46:E46"/>
    <mergeCell ref="H46:I46"/>
    <mergeCell ref="D47:E47"/>
    <mergeCell ref="H47:I47"/>
    <mergeCell ref="D48:E48"/>
    <mergeCell ref="H48:I48"/>
    <mergeCell ref="D43:E43"/>
    <mergeCell ref="H43:I43"/>
    <mergeCell ref="D44:E44"/>
    <mergeCell ref="H44:I44"/>
    <mergeCell ref="D45:E45"/>
    <mergeCell ref="H45:I45"/>
    <mergeCell ref="D39:E39"/>
    <mergeCell ref="C40:I40"/>
    <mergeCell ref="C41:I41"/>
    <mergeCell ref="D42:E42"/>
    <mergeCell ref="F42:G42"/>
    <mergeCell ref="H42:I42"/>
    <mergeCell ref="D35:E35"/>
    <mergeCell ref="F35:G35"/>
    <mergeCell ref="H35:I35"/>
    <mergeCell ref="D36:E36"/>
    <mergeCell ref="D37:E37"/>
    <mergeCell ref="D38:E38"/>
    <mergeCell ref="D29:E29"/>
    <mergeCell ref="D30:E30"/>
    <mergeCell ref="D31:E31"/>
    <mergeCell ref="D32:E32"/>
    <mergeCell ref="C33:I33"/>
    <mergeCell ref="C34:I34"/>
    <mergeCell ref="D23:E23"/>
    <mergeCell ref="D24:E24"/>
    <mergeCell ref="D25:E25"/>
    <mergeCell ref="D26:E26"/>
    <mergeCell ref="D27:E27"/>
    <mergeCell ref="D28:E28"/>
    <mergeCell ref="D17:E17"/>
    <mergeCell ref="D18:E18"/>
    <mergeCell ref="D19:E19"/>
    <mergeCell ref="D20:E20"/>
    <mergeCell ref="D21:E21"/>
    <mergeCell ref="D22:E22"/>
    <mergeCell ref="C13:I13"/>
    <mergeCell ref="D14:E14"/>
    <mergeCell ref="F14:G14"/>
    <mergeCell ref="H14:I14"/>
    <mergeCell ref="D15:E15"/>
    <mergeCell ref="D16:E16"/>
    <mergeCell ref="D9:E9"/>
    <mergeCell ref="F9:F10"/>
    <mergeCell ref="G9:I10"/>
    <mergeCell ref="D10:E10"/>
    <mergeCell ref="D11:E11"/>
    <mergeCell ref="F11:F12"/>
    <mergeCell ref="G11:I11"/>
    <mergeCell ref="D12:E12"/>
    <mergeCell ref="G12:I12"/>
    <mergeCell ref="D6:E6"/>
    <mergeCell ref="G6:I6"/>
    <mergeCell ref="D7:E7"/>
    <mergeCell ref="G7:I7"/>
    <mergeCell ref="D8:E8"/>
    <mergeCell ref="G8:I8"/>
    <mergeCell ref="B1:J1"/>
    <mergeCell ref="B2:J2"/>
    <mergeCell ref="C3:I3"/>
    <mergeCell ref="D4:E4"/>
    <mergeCell ref="G4:I4"/>
    <mergeCell ref="D5:E5"/>
    <mergeCell ref="G5:I5"/>
  </mergeCells>
  <printOptions horizontalCentered="1" verticalCentered="1"/>
  <pageMargins left="0" right="0" top="0" bottom="0" header="0" footer="0"/>
  <pageSetup fitToHeight="1" fitToWidth="1"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K63"/>
  <sheetViews>
    <sheetView view="pageBreakPreview" zoomScaleNormal="25" zoomScaleSheetLayoutView="100" zoomScalePageLayoutView="0" workbookViewId="0" topLeftCell="A1">
      <selection activeCell="I56" sqref="H56:I57"/>
    </sheetView>
  </sheetViews>
  <sheetFormatPr defaultColWidth="9.140625" defaultRowHeight="15"/>
  <cols>
    <col min="1" max="1" width="1.8515625" style="54" customWidth="1"/>
    <col min="2" max="2" width="1.421875" style="54" customWidth="1"/>
    <col min="3" max="3" width="27.421875" style="54" customWidth="1"/>
    <col min="4" max="4" width="19.7109375" style="54" customWidth="1"/>
    <col min="5" max="5" width="13.57421875" style="54" customWidth="1"/>
    <col min="6" max="6" width="24.7109375" style="54" customWidth="1"/>
    <col min="7" max="7" width="3.7109375" style="54" customWidth="1"/>
    <col min="8" max="8" width="5.00390625" style="54" customWidth="1"/>
    <col min="9" max="9" width="25.8515625" style="54" customWidth="1"/>
    <col min="10" max="10" width="1.421875" style="54" customWidth="1"/>
    <col min="11" max="11" width="2.7109375" style="54" customWidth="1"/>
    <col min="12" max="16384" width="9.140625" style="54" customWidth="1"/>
  </cols>
  <sheetData>
    <row r="1" spans="2:9" ht="12.75">
      <c r="B1" s="83"/>
      <c r="C1" s="206" t="s">
        <v>0</v>
      </c>
      <c r="D1" s="206"/>
      <c r="E1" s="206"/>
      <c r="F1" s="206"/>
      <c r="G1" s="206"/>
      <c r="H1" s="206"/>
      <c r="I1" s="206"/>
    </row>
    <row r="2" spans="2:9" ht="13.5" thickBot="1">
      <c r="B2" s="83"/>
      <c r="C2" s="206" t="s">
        <v>77</v>
      </c>
      <c r="D2" s="206"/>
      <c r="E2" s="206"/>
      <c r="F2" s="206"/>
      <c r="G2" s="206"/>
      <c r="H2" s="206"/>
      <c r="I2" s="206"/>
    </row>
    <row r="3" spans="2:10" ht="7.5" customHeight="1">
      <c r="B3" s="55"/>
      <c r="C3" s="208"/>
      <c r="D3" s="208"/>
      <c r="E3" s="208"/>
      <c r="F3" s="208"/>
      <c r="G3" s="208"/>
      <c r="H3" s="208"/>
      <c r="I3" s="208"/>
      <c r="J3" s="91"/>
    </row>
    <row r="4" spans="2:10" ht="18" customHeight="1">
      <c r="B4" s="57"/>
      <c r="C4" s="5" t="s">
        <v>1</v>
      </c>
      <c r="D4" s="188"/>
      <c r="E4" s="188"/>
      <c r="F4" s="6" t="s">
        <v>70</v>
      </c>
      <c r="G4" s="237" t="s">
        <v>78</v>
      </c>
      <c r="H4" s="238"/>
      <c r="I4" s="239"/>
      <c r="J4" s="92"/>
    </row>
    <row r="5" spans="2:10" ht="18" customHeight="1">
      <c r="B5" s="57"/>
      <c r="C5" s="5" t="s">
        <v>4</v>
      </c>
      <c r="D5" s="188"/>
      <c r="E5" s="188"/>
      <c r="F5" s="6" t="s">
        <v>5</v>
      </c>
      <c r="G5" s="189">
        <v>4</v>
      </c>
      <c r="H5" s="190"/>
      <c r="I5" s="191"/>
      <c r="J5" s="92"/>
    </row>
    <row r="6" spans="2:10" ht="18" customHeight="1">
      <c r="B6" s="57"/>
      <c r="C6" s="5" t="s">
        <v>72</v>
      </c>
      <c r="D6" s="188"/>
      <c r="E6" s="188"/>
      <c r="F6" s="6" t="s">
        <v>55</v>
      </c>
      <c r="G6" s="200"/>
      <c r="H6" s="188"/>
      <c r="I6" s="188"/>
      <c r="J6" s="92"/>
    </row>
    <row r="7" spans="2:10" ht="18" customHeight="1">
      <c r="B7" s="57"/>
      <c r="C7" s="5" t="s">
        <v>7</v>
      </c>
      <c r="D7" s="188"/>
      <c r="E7" s="188"/>
      <c r="F7" s="5" t="s">
        <v>66</v>
      </c>
      <c r="G7" s="188">
        <v>30</v>
      </c>
      <c r="H7" s="188"/>
      <c r="I7" s="188"/>
      <c r="J7" s="92"/>
    </row>
    <row r="8" spans="2:10" ht="18" customHeight="1">
      <c r="B8" s="57"/>
      <c r="C8" s="5" t="s">
        <v>8</v>
      </c>
      <c r="D8" s="189">
        <v>30</v>
      </c>
      <c r="E8" s="191"/>
      <c r="F8" s="5" t="s">
        <v>9</v>
      </c>
      <c r="G8" s="240">
        <v>0</v>
      </c>
      <c r="H8" s="240"/>
      <c r="I8" s="240"/>
      <c r="J8" s="92"/>
    </row>
    <row r="9" spans="2:10" ht="26.25" customHeight="1">
      <c r="B9" s="57"/>
      <c r="C9" s="5" t="s">
        <v>10</v>
      </c>
      <c r="D9" s="175" t="s">
        <v>197</v>
      </c>
      <c r="E9" s="177"/>
      <c r="F9" s="180" t="s">
        <v>182</v>
      </c>
      <c r="G9" s="192"/>
      <c r="H9" s="193"/>
      <c r="I9" s="194"/>
      <c r="J9" s="92"/>
    </row>
    <row r="10" spans="2:10" ht="18.75" customHeight="1">
      <c r="B10" s="57"/>
      <c r="C10" s="5" t="s">
        <v>12</v>
      </c>
      <c r="D10" s="212">
        <f>(I56+H57)</f>
        <v>3091.21</v>
      </c>
      <c r="E10" s="213"/>
      <c r="F10" s="181"/>
      <c r="G10" s="195"/>
      <c r="H10" s="196"/>
      <c r="I10" s="197"/>
      <c r="J10" s="92"/>
    </row>
    <row r="11" spans="2:10" ht="26.25" customHeight="1">
      <c r="B11" s="57"/>
      <c r="C11" s="5" t="s">
        <v>13</v>
      </c>
      <c r="D11" s="168" t="s">
        <v>202</v>
      </c>
      <c r="E11" s="169"/>
      <c r="F11" s="170" t="s">
        <v>54</v>
      </c>
      <c r="G11" s="168" t="s">
        <v>200</v>
      </c>
      <c r="H11" s="241"/>
      <c r="I11" s="169"/>
      <c r="J11" s="92"/>
    </row>
    <row r="12" spans="2:10" ht="26.25" customHeight="1">
      <c r="B12" s="57"/>
      <c r="C12" s="5" t="s">
        <v>14</v>
      </c>
      <c r="D12" s="168" t="s">
        <v>202</v>
      </c>
      <c r="E12" s="169"/>
      <c r="F12" s="171"/>
      <c r="G12" s="175"/>
      <c r="H12" s="176"/>
      <c r="I12" s="177"/>
      <c r="J12" s="92"/>
    </row>
    <row r="13" spans="2:10" ht="12.75">
      <c r="B13" s="57"/>
      <c r="C13" s="179" t="s">
        <v>15</v>
      </c>
      <c r="D13" s="179"/>
      <c r="E13" s="179"/>
      <c r="F13" s="179"/>
      <c r="G13" s="179"/>
      <c r="H13" s="179"/>
      <c r="I13" s="179"/>
      <c r="J13" s="92"/>
    </row>
    <row r="14" spans="2:10" ht="32.25" customHeight="1">
      <c r="B14" s="57"/>
      <c r="C14" s="59" t="s">
        <v>16</v>
      </c>
      <c r="D14" s="218" t="s">
        <v>17</v>
      </c>
      <c r="E14" s="218"/>
      <c r="F14" s="218" t="s">
        <v>18</v>
      </c>
      <c r="G14" s="218"/>
      <c r="H14" s="218" t="s">
        <v>19</v>
      </c>
      <c r="I14" s="218"/>
      <c r="J14" s="92"/>
    </row>
    <row r="15" spans="2:10" ht="12.75">
      <c r="B15" s="57"/>
      <c r="C15" s="6" t="s">
        <v>20</v>
      </c>
      <c r="D15" s="219">
        <v>66.6</v>
      </c>
      <c r="E15" s="220"/>
      <c r="F15" s="60">
        <f>ROUND(D15/D8*G8,2)</f>
        <v>0</v>
      </c>
      <c r="G15" s="61"/>
      <c r="H15" s="62"/>
      <c r="I15" s="63">
        <f>D15-F15</f>
        <v>66.6</v>
      </c>
      <c r="J15" s="92"/>
    </row>
    <row r="16" spans="2:10" ht="12.75">
      <c r="B16" s="57"/>
      <c r="C16" s="5" t="s">
        <v>21</v>
      </c>
      <c r="D16" s="219">
        <v>1205.27</v>
      </c>
      <c r="E16" s="220"/>
      <c r="F16" s="60">
        <f>ROUND(D16/D8*G8,2)</f>
        <v>0</v>
      </c>
      <c r="G16" s="61"/>
      <c r="H16" s="62"/>
      <c r="I16" s="63">
        <f>D16-F16</f>
        <v>1205.27</v>
      </c>
      <c r="J16" s="92"/>
    </row>
    <row r="17" spans="2:10" ht="12.75">
      <c r="B17" s="57"/>
      <c r="C17" s="5" t="s">
        <v>22</v>
      </c>
      <c r="D17" s="219">
        <v>4.62</v>
      </c>
      <c r="E17" s="220"/>
      <c r="F17" s="60">
        <f>ROUND(D17/D8*G8,2)</f>
        <v>0</v>
      </c>
      <c r="G17" s="61"/>
      <c r="H17" s="62"/>
      <c r="I17" s="63">
        <f aca="true" t="shared" si="0" ref="I17:I31">D17-F17</f>
        <v>4.62</v>
      </c>
      <c r="J17" s="92"/>
    </row>
    <row r="18" spans="2:10" ht="12.75">
      <c r="B18" s="57"/>
      <c r="C18" s="5" t="s">
        <v>23</v>
      </c>
      <c r="D18" s="219">
        <v>177.1</v>
      </c>
      <c r="E18" s="220"/>
      <c r="F18" s="60">
        <f>ROUND(D18/D8*G8,2)</f>
        <v>0</v>
      </c>
      <c r="G18" s="61"/>
      <c r="H18" s="62"/>
      <c r="I18" s="63">
        <f t="shared" si="0"/>
        <v>177.1</v>
      </c>
      <c r="J18" s="92"/>
    </row>
    <row r="19" spans="2:10" ht="12.75">
      <c r="B19" s="57"/>
      <c r="C19" s="5" t="s">
        <v>24</v>
      </c>
      <c r="D19" s="219">
        <v>0</v>
      </c>
      <c r="E19" s="220"/>
      <c r="F19" s="60">
        <f>ROUND(D19/D8*G8,2)</f>
        <v>0</v>
      </c>
      <c r="G19" s="61"/>
      <c r="H19" s="62"/>
      <c r="I19" s="63">
        <f t="shared" si="0"/>
        <v>0</v>
      </c>
      <c r="J19" s="92"/>
    </row>
    <row r="20" spans="2:10" ht="12.75">
      <c r="B20" s="57"/>
      <c r="C20" s="5" t="s">
        <v>25</v>
      </c>
      <c r="D20" s="219">
        <v>45</v>
      </c>
      <c r="E20" s="220"/>
      <c r="F20" s="60">
        <f>ROUND(D20/D8*G8,2)</f>
        <v>0</v>
      </c>
      <c r="G20" s="61"/>
      <c r="H20" s="62"/>
      <c r="I20" s="63">
        <f t="shared" si="0"/>
        <v>45</v>
      </c>
      <c r="J20" s="92"/>
    </row>
    <row r="21" spans="2:10" ht="12.75">
      <c r="B21" s="57"/>
      <c r="C21" s="5" t="s">
        <v>26</v>
      </c>
      <c r="D21" s="219">
        <v>0</v>
      </c>
      <c r="E21" s="220"/>
      <c r="F21" s="60">
        <f>ROUND(D21/D8*G8,2)</f>
        <v>0</v>
      </c>
      <c r="G21" s="61"/>
      <c r="H21" s="62"/>
      <c r="I21" s="63">
        <f t="shared" si="0"/>
        <v>0</v>
      </c>
      <c r="J21" s="92"/>
    </row>
    <row r="22" spans="2:10" ht="12.75">
      <c r="B22" s="57"/>
      <c r="C22" s="5" t="s">
        <v>27</v>
      </c>
      <c r="D22" s="219">
        <v>0</v>
      </c>
      <c r="E22" s="220"/>
      <c r="F22" s="60">
        <f>ROUND(D22/D8*G8,2)</f>
        <v>0</v>
      </c>
      <c r="G22" s="61"/>
      <c r="H22" s="62"/>
      <c r="I22" s="63">
        <f t="shared" si="0"/>
        <v>0</v>
      </c>
      <c r="J22" s="92"/>
    </row>
    <row r="23" spans="2:10" ht="12.75">
      <c r="B23" s="57"/>
      <c r="C23" s="5" t="s">
        <v>28</v>
      </c>
      <c r="D23" s="219">
        <v>0</v>
      </c>
      <c r="E23" s="220"/>
      <c r="F23" s="60">
        <f>ROUND(D23/D8*G8,2)</f>
        <v>0</v>
      </c>
      <c r="G23" s="61"/>
      <c r="H23" s="62"/>
      <c r="I23" s="63">
        <f t="shared" si="0"/>
        <v>0</v>
      </c>
      <c r="J23" s="92"/>
    </row>
    <row r="24" spans="2:10" ht="12.75">
      <c r="B24" s="57"/>
      <c r="C24" s="5" t="s">
        <v>29</v>
      </c>
      <c r="D24" s="219">
        <v>0</v>
      </c>
      <c r="E24" s="220"/>
      <c r="F24" s="60">
        <f>ROUND(D24/D8*G8,2)</f>
        <v>0</v>
      </c>
      <c r="G24" s="61"/>
      <c r="H24" s="62"/>
      <c r="I24" s="63">
        <f t="shared" si="0"/>
        <v>0</v>
      </c>
      <c r="J24" s="92"/>
    </row>
    <row r="25" spans="2:10" ht="12.75">
      <c r="B25" s="57"/>
      <c r="C25" s="5" t="s">
        <v>30</v>
      </c>
      <c r="D25" s="219">
        <v>0</v>
      </c>
      <c r="E25" s="220"/>
      <c r="F25" s="60">
        <f>ROUND(D25/D8*G8,2)</f>
        <v>0</v>
      </c>
      <c r="G25" s="61"/>
      <c r="H25" s="62"/>
      <c r="I25" s="63">
        <f t="shared" si="0"/>
        <v>0</v>
      </c>
      <c r="J25" s="92"/>
    </row>
    <row r="26" spans="2:10" ht="12.75">
      <c r="B26" s="57"/>
      <c r="C26" s="5" t="s">
        <v>31</v>
      </c>
      <c r="D26" s="219">
        <v>482.78</v>
      </c>
      <c r="E26" s="220"/>
      <c r="F26" s="60">
        <f>ROUND(D26/D8*G8,2)</f>
        <v>0</v>
      </c>
      <c r="G26" s="61"/>
      <c r="H26" s="62"/>
      <c r="I26" s="63">
        <f t="shared" si="0"/>
        <v>482.78</v>
      </c>
      <c r="J26" s="92"/>
    </row>
    <row r="27" spans="2:11" ht="12.75">
      <c r="B27" s="57"/>
      <c r="C27" s="5" t="s">
        <v>32</v>
      </c>
      <c r="D27" s="219">
        <v>60.96</v>
      </c>
      <c r="E27" s="220"/>
      <c r="F27" s="60">
        <f>ROUND(D27/D8*G8,2)</f>
        <v>0</v>
      </c>
      <c r="G27" s="61"/>
      <c r="H27" s="62"/>
      <c r="I27" s="63">
        <f t="shared" si="0"/>
        <v>60.96</v>
      </c>
      <c r="J27" s="92"/>
      <c r="K27" s="64"/>
    </row>
    <row r="28" spans="2:10" ht="12.75">
      <c r="B28" s="57"/>
      <c r="C28" s="5" t="s">
        <v>79</v>
      </c>
      <c r="D28" s="219">
        <v>109.66</v>
      </c>
      <c r="E28" s="220"/>
      <c r="F28" s="60">
        <f>(D28)</f>
        <v>109.66</v>
      </c>
      <c r="G28" s="61"/>
      <c r="H28" s="62"/>
      <c r="I28" s="65">
        <f t="shared" si="0"/>
        <v>0</v>
      </c>
      <c r="J28" s="92"/>
    </row>
    <row r="29" spans="2:10" ht="12.75">
      <c r="B29" s="57"/>
      <c r="C29" s="5" t="s">
        <v>33</v>
      </c>
      <c r="D29" s="219">
        <v>760.74</v>
      </c>
      <c r="E29" s="220"/>
      <c r="F29" s="60">
        <f>ROUND(D29/D8*G8,2)</f>
        <v>0</v>
      </c>
      <c r="G29" s="61"/>
      <c r="H29" s="62"/>
      <c r="I29" s="63">
        <f t="shared" si="0"/>
        <v>760.74</v>
      </c>
      <c r="J29" s="92"/>
    </row>
    <row r="30" spans="2:10" ht="12.75">
      <c r="B30" s="57"/>
      <c r="C30" s="5" t="s">
        <v>59</v>
      </c>
      <c r="D30" s="219">
        <v>700</v>
      </c>
      <c r="E30" s="220"/>
      <c r="F30" s="60">
        <f>ROUND(D30/D8*G8,2)</f>
        <v>0</v>
      </c>
      <c r="G30" s="61"/>
      <c r="H30" s="62"/>
      <c r="I30" s="63">
        <f t="shared" si="0"/>
        <v>700</v>
      </c>
      <c r="J30" s="92"/>
    </row>
    <row r="31" spans="2:10" ht="12.75">
      <c r="B31" s="57"/>
      <c r="C31" s="5" t="s">
        <v>60</v>
      </c>
      <c r="D31" s="219">
        <v>100</v>
      </c>
      <c r="E31" s="220"/>
      <c r="F31" s="60">
        <f>ROUND(D31/D8*G8,2)</f>
        <v>0</v>
      </c>
      <c r="G31" s="61"/>
      <c r="H31" s="62"/>
      <c r="I31" s="63">
        <f t="shared" si="0"/>
        <v>100</v>
      </c>
      <c r="J31" s="92"/>
    </row>
    <row r="32" spans="2:10" ht="15" customHeight="1">
      <c r="B32" s="57"/>
      <c r="C32" s="66" t="s">
        <v>34</v>
      </c>
      <c r="D32" s="221">
        <f>SUM(D15:E31)</f>
        <v>3712.73</v>
      </c>
      <c r="E32" s="222"/>
      <c r="F32" s="60">
        <f>SUM(F15:F31)</f>
        <v>109.66</v>
      </c>
      <c r="G32" s="70"/>
      <c r="H32" s="69"/>
      <c r="I32" s="63">
        <f>SUM(I15:I31)</f>
        <v>3603.07</v>
      </c>
      <c r="J32" s="92"/>
    </row>
    <row r="33" spans="2:10" ht="9.75" customHeight="1">
      <c r="B33" s="57"/>
      <c r="C33" s="149"/>
      <c r="D33" s="149"/>
      <c r="E33" s="149"/>
      <c r="F33" s="149"/>
      <c r="G33" s="149"/>
      <c r="H33" s="149"/>
      <c r="I33" s="149"/>
      <c r="J33" s="92"/>
    </row>
    <row r="34" spans="2:10" ht="12.75">
      <c r="B34" s="57"/>
      <c r="C34" s="179" t="s">
        <v>35</v>
      </c>
      <c r="D34" s="179"/>
      <c r="E34" s="179"/>
      <c r="F34" s="179"/>
      <c r="G34" s="179"/>
      <c r="H34" s="179"/>
      <c r="I34" s="179"/>
      <c r="J34" s="92"/>
    </row>
    <row r="35" spans="2:10" ht="26.25" customHeight="1">
      <c r="B35" s="57"/>
      <c r="C35" s="59" t="s">
        <v>16</v>
      </c>
      <c r="D35" s="218" t="s">
        <v>36</v>
      </c>
      <c r="E35" s="218"/>
      <c r="F35" s="218" t="s">
        <v>37</v>
      </c>
      <c r="G35" s="218"/>
      <c r="H35" s="218" t="s">
        <v>19</v>
      </c>
      <c r="I35" s="218"/>
      <c r="J35" s="92"/>
    </row>
    <row r="36" spans="2:10" ht="12.75">
      <c r="B36" s="57"/>
      <c r="C36" s="5" t="s">
        <v>48</v>
      </c>
      <c r="D36" s="219">
        <v>243.58</v>
      </c>
      <c r="E36" s="220"/>
      <c r="F36" s="60">
        <f>ROUND(D36/30*G8,2)</f>
        <v>0</v>
      </c>
      <c r="G36" s="63"/>
      <c r="H36" s="60"/>
      <c r="I36" s="63">
        <f>D36-F36</f>
        <v>243.58</v>
      </c>
      <c r="J36" s="92"/>
    </row>
    <row r="37" spans="2:10" ht="12.75">
      <c r="B37" s="57"/>
      <c r="C37" s="5" t="s">
        <v>49</v>
      </c>
      <c r="D37" s="219">
        <v>166.07</v>
      </c>
      <c r="E37" s="220"/>
      <c r="F37" s="60">
        <f>ROUND(D37/30*G8,2)</f>
        <v>0</v>
      </c>
      <c r="G37" s="63"/>
      <c r="H37" s="60"/>
      <c r="I37" s="63">
        <f>D37-F37</f>
        <v>166.07</v>
      </c>
      <c r="J37" s="92"/>
    </row>
    <row r="38" spans="2:10" ht="18.75" customHeight="1">
      <c r="B38" s="57"/>
      <c r="C38" s="66" t="s">
        <v>34</v>
      </c>
      <c r="D38" s="221">
        <f>SUM(D36:D37)</f>
        <v>409.65</v>
      </c>
      <c r="E38" s="222"/>
      <c r="F38" s="60">
        <f>SUM(F36:F37)</f>
        <v>0</v>
      </c>
      <c r="G38" s="70"/>
      <c r="H38" s="71"/>
      <c r="I38" s="63">
        <f>SUM(I36:I37)</f>
        <v>409.65</v>
      </c>
      <c r="J38" s="92"/>
    </row>
    <row r="39" spans="2:10" ht="21" customHeight="1">
      <c r="B39" s="57"/>
      <c r="C39" s="72" t="s">
        <v>38</v>
      </c>
      <c r="D39" s="225">
        <f>(D32+D38)</f>
        <v>4122.38</v>
      </c>
      <c r="E39" s="225"/>
      <c r="F39" s="73"/>
      <c r="G39" s="74"/>
      <c r="H39" s="74"/>
      <c r="I39" s="73"/>
      <c r="J39" s="92"/>
    </row>
    <row r="40" spans="2:10" ht="9" customHeight="1">
      <c r="B40" s="57"/>
      <c r="C40" s="149"/>
      <c r="D40" s="149"/>
      <c r="E40" s="149"/>
      <c r="F40" s="149"/>
      <c r="G40" s="149"/>
      <c r="H40" s="149"/>
      <c r="I40" s="149"/>
      <c r="J40" s="92"/>
    </row>
    <row r="41" spans="2:10" ht="12.75">
      <c r="B41" s="57"/>
      <c r="C41" s="179" t="s">
        <v>39</v>
      </c>
      <c r="D41" s="179"/>
      <c r="E41" s="179"/>
      <c r="F41" s="179"/>
      <c r="G41" s="179"/>
      <c r="H41" s="179"/>
      <c r="I41" s="179"/>
      <c r="J41" s="92"/>
    </row>
    <row r="42" spans="2:10" ht="25.5">
      <c r="B42" s="57"/>
      <c r="C42" s="59" t="s">
        <v>16</v>
      </c>
      <c r="D42" s="218" t="s">
        <v>40</v>
      </c>
      <c r="E42" s="218"/>
      <c r="F42" s="218" t="s">
        <v>41</v>
      </c>
      <c r="G42" s="218"/>
      <c r="H42" s="218" t="s">
        <v>19</v>
      </c>
      <c r="I42" s="218"/>
      <c r="J42" s="92"/>
    </row>
    <row r="43" spans="2:10" ht="12.75">
      <c r="B43" s="57"/>
      <c r="C43" s="5" t="s">
        <v>42</v>
      </c>
      <c r="D43" s="219">
        <v>89.02</v>
      </c>
      <c r="E43" s="220"/>
      <c r="F43" s="60">
        <f>ROUND(D43/D8*G8,2)</f>
        <v>0</v>
      </c>
      <c r="G43" s="70"/>
      <c r="H43" s="221">
        <f>(D43-F43)</f>
        <v>89.02</v>
      </c>
      <c r="I43" s="222"/>
      <c r="J43" s="92"/>
    </row>
    <row r="44" spans="2:10" ht="12.75">
      <c r="B44" s="57"/>
      <c r="C44" s="5" t="s">
        <v>43</v>
      </c>
      <c r="D44" s="219">
        <v>22.11</v>
      </c>
      <c r="E44" s="220"/>
      <c r="F44" s="60">
        <f>ROUND((D44/D8*G8)+(D28*0.00759),2)</f>
        <v>0.83</v>
      </c>
      <c r="G44" s="70"/>
      <c r="H44" s="221">
        <f>(D44-F44)</f>
        <v>21.28</v>
      </c>
      <c r="I44" s="222"/>
      <c r="J44" s="93"/>
    </row>
    <row r="45" spans="2:10" ht="12.75">
      <c r="B45" s="57"/>
      <c r="C45" s="5" t="s">
        <v>80</v>
      </c>
      <c r="D45" s="219">
        <v>14.56</v>
      </c>
      <c r="E45" s="220"/>
      <c r="F45" s="60">
        <f>ROUND(D45/D8*G8,2)</f>
        <v>0</v>
      </c>
      <c r="G45" s="70"/>
      <c r="H45" s="226">
        <f aca="true" t="shared" si="1" ref="H45:H50">D45-F45</f>
        <v>14.56</v>
      </c>
      <c r="I45" s="227"/>
      <c r="J45" s="93"/>
    </row>
    <row r="46" spans="2:10" ht="12.75">
      <c r="B46" s="57"/>
      <c r="C46" s="5" t="s">
        <v>50</v>
      </c>
      <c r="D46" s="219">
        <v>199.29</v>
      </c>
      <c r="E46" s="220"/>
      <c r="F46" s="60">
        <f>ROUND(D46/30*G8,2)</f>
        <v>0</v>
      </c>
      <c r="G46" s="63"/>
      <c r="H46" s="226">
        <f t="shared" si="1"/>
        <v>199.29</v>
      </c>
      <c r="I46" s="227"/>
      <c r="J46" s="93"/>
    </row>
    <row r="47" spans="2:10" ht="12.75">
      <c r="B47" s="57"/>
      <c r="C47" s="5" t="s">
        <v>51</v>
      </c>
      <c r="D47" s="219">
        <v>110.72</v>
      </c>
      <c r="E47" s="220"/>
      <c r="F47" s="60">
        <f>ROUND(D47/30*G8,2)</f>
        <v>0</v>
      </c>
      <c r="G47" s="63"/>
      <c r="H47" s="226">
        <f t="shared" si="1"/>
        <v>110.72</v>
      </c>
      <c r="I47" s="227"/>
      <c r="J47" s="93"/>
    </row>
    <row r="48" spans="2:10" ht="12.75">
      <c r="B48" s="57"/>
      <c r="C48" s="5" t="s">
        <v>48</v>
      </c>
      <c r="D48" s="226">
        <f>D36</f>
        <v>243.58</v>
      </c>
      <c r="E48" s="227"/>
      <c r="F48" s="60">
        <f>ROUND(D48/30*G8,2)</f>
        <v>0</v>
      </c>
      <c r="G48" s="63"/>
      <c r="H48" s="226">
        <f t="shared" si="1"/>
        <v>243.58</v>
      </c>
      <c r="I48" s="227"/>
      <c r="J48" s="93"/>
    </row>
    <row r="49" spans="2:10" ht="12.75">
      <c r="B49" s="57"/>
      <c r="C49" s="5" t="s">
        <v>49</v>
      </c>
      <c r="D49" s="226">
        <f>D37</f>
        <v>166.07</v>
      </c>
      <c r="E49" s="227"/>
      <c r="F49" s="60">
        <f>ROUND(D49/30*G8,2)</f>
        <v>0</v>
      </c>
      <c r="G49" s="63"/>
      <c r="H49" s="226">
        <f t="shared" si="1"/>
        <v>166.07</v>
      </c>
      <c r="I49" s="227"/>
      <c r="J49" s="93"/>
    </row>
    <row r="50" spans="2:10" ht="12.75">
      <c r="B50" s="57"/>
      <c r="C50" s="68" t="s">
        <v>61</v>
      </c>
      <c r="D50" s="219">
        <v>100</v>
      </c>
      <c r="E50" s="220"/>
      <c r="F50" s="60">
        <v>0</v>
      </c>
      <c r="G50" s="63"/>
      <c r="H50" s="226">
        <f t="shared" si="1"/>
        <v>100</v>
      </c>
      <c r="I50" s="227"/>
      <c r="J50" s="93"/>
    </row>
    <row r="51" spans="2:10" ht="12.75">
      <c r="B51" s="57"/>
      <c r="C51" s="66" t="s">
        <v>34</v>
      </c>
      <c r="D51" s="221">
        <f>SUM(D43:D50)</f>
        <v>945.35</v>
      </c>
      <c r="E51" s="222"/>
      <c r="F51" s="60">
        <f>SUM(F43:F50)</f>
        <v>0.83</v>
      </c>
      <c r="G51" s="70"/>
      <c r="H51" s="69"/>
      <c r="I51" s="63">
        <f>SUM(H43:I50)</f>
        <v>944.52</v>
      </c>
      <c r="J51" s="92"/>
    </row>
    <row r="52" spans="2:10" ht="8.25" customHeight="1">
      <c r="B52" s="57"/>
      <c r="C52" s="74"/>
      <c r="D52" s="74"/>
      <c r="E52" s="74"/>
      <c r="F52" s="94"/>
      <c r="G52" s="94"/>
      <c r="H52" s="94"/>
      <c r="I52" s="94"/>
      <c r="J52" s="92"/>
    </row>
    <row r="53" spans="2:10" ht="12.75">
      <c r="B53" s="57"/>
      <c r="C53" s="159" t="s">
        <v>62</v>
      </c>
      <c r="D53" s="160"/>
      <c r="E53" s="160"/>
      <c r="F53" s="60">
        <f>(I32+I38)</f>
        <v>4012.72</v>
      </c>
      <c r="G53" s="63"/>
      <c r="H53" s="75"/>
      <c r="I53" s="65">
        <f>SUM(I54:I56)</f>
        <v>4012.72</v>
      </c>
      <c r="J53" s="92"/>
    </row>
    <row r="54" spans="2:10" ht="12.75">
      <c r="B54" s="57"/>
      <c r="C54" s="143" t="s">
        <v>56</v>
      </c>
      <c r="D54" s="144"/>
      <c r="E54" s="144"/>
      <c r="F54" s="40"/>
      <c r="G54" s="45"/>
      <c r="H54" s="41"/>
      <c r="I54" s="65">
        <f>SUM(H46:I49)</f>
        <v>719.66</v>
      </c>
      <c r="J54" s="92"/>
    </row>
    <row r="55" spans="2:10" ht="12.75">
      <c r="B55" s="57"/>
      <c r="C55" s="143" t="s">
        <v>57</v>
      </c>
      <c r="D55" s="144"/>
      <c r="E55" s="144"/>
      <c r="F55" s="40"/>
      <c r="G55" s="45"/>
      <c r="H55" s="41"/>
      <c r="I55" s="65">
        <f>H43+H44+H45+H50</f>
        <v>224.86</v>
      </c>
      <c r="J55" s="92"/>
    </row>
    <row r="56" spans="2:10" ht="19.5" customHeight="1">
      <c r="B56" s="57"/>
      <c r="C56" s="143" t="s">
        <v>63</v>
      </c>
      <c r="D56" s="144"/>
      <c r="E56" s="144"/>
      <c r="F56" s="88"/>
      <c r="G56" s="89"/>
      <c r="H56" s="90"/>
      <c r="I56" s="65">
        <f>(I32+I38)-I51</f>
        <v>3068.2</v>
      </c>
      <c r="J56" s="95"/>
    </row>
    <row r="57" spans="2:10" ht="19.5" customHeight="1">
      <c r="B57" s="57"/>
      <c r="C57" s="143" t="s">
        <v>64</v>
      </c>
      <c r="D57" s="144"/>
      <c r="E57" s="145"/>
      <c r="F57" s="88"/>
      <c r="G57" s="89"/>
      <c r="H57" s="233">
        <f>(I56*9/36000*G7)</f>
        <v>23.01</v>
      </c>
      <c r="I57" s="234"/>
      <c r="J57" s="95"/>
    </row>
    <row r="58" spans="2:10" ht="92.25" customHeight="1">
      <c r="B58" s="57"/>
      <c r="C58" s="228" t="s">
        <v>44</v>
      </c>
      <c r="D58" s="229"/>
      <c r="E58" s="229"/>
      <c r="F58" s="229"/>
      <c r="G58" s="229"/>
      <c r="H58" s="229"/>
      <c r="I58" s="230"/>
      <c r="J58" s="95"/>
    </row>
    <row r="59" spans="2:10" ht="12.75">
      <c r="B59" s="96"/>
      <c r="C59" s="97"/>
      <c r="D59" s="149" t="s">
        <v>65</v>
      </c>
      <c r="E59" s="149"/>
      <c r="F59" s="97"/>
      <c r="G59" s="242" t="s">
        <v>58</v>
      </c>
      <c r="H59" s="242"/>
      <c r="I59" s="242"/>
      <c r="J59" s="98"/>
    </row>
    <row r="60" spans="2:10" ht="15" customHeight="1">
      <c r="B60" s="57"/>
      <c r="C60" s="48" t="s">
        <v>46</v>
      </c>
      <c r="D60" s="148"/>
      <c r="E60" s="148"/>
      <c r="F60" s="77"/>
      <c r="G60" s="156"/>
      <c r="H60" s="156"/>
      <c r="I60" s="156"/>
      <c r="J60" s="92"/>
    </row>
    <row r="61" spans="2:10" ht="15" customHeight="1">
      <c r="B61" s="57"/>
      <c r="C61" s="48" t="s">
        <v>45</v>
      </c>
      <c r="D61" s="148"/>
      <c r="E61" s="148"/>
      <c r="F61" s="49"/>
      <c r="G61" s="156"/>
      <c r="H61" s="156"/>
      <c r="I61" s="156"/>
      <c r="J61" s="92"/>
    </row>
    <row r="62" spans="2:10" ht="18" customHeight="1">
      <c r="B62" s="57"/>
      <c r="C62" s="48" t="s">
        <v>47</v>
      </c>
      <c r="D62" s="243"/>
      <c r="E62" s="243"/>
      <c r="F62" s="78"/>
      <c r="G62" s="243"/>
      <c r="H62" s="243"/>
      <c r="I62" s="243"/>
      <c r="J62" s="92"/>
    </row>
    <row r="63" spans="2:10" ht="7.5" customHeight="1" thickBot="1">
      <c r="B63" s="79"/>
      <c r="C63" s="80"/>
      <c r="D63" s="80"/>
      <c r="E63" s="80"/>
      <c r="F63" s="80"/>
      <c r="G63" s="80"/>
      <c r="H63" s="80"/>
      <c r="I63" s="80"/>
      <c r="J63" s="99"/>
    </row>
  </sheetData>
  <sheetProtection/>
  <mergeCells count="90">
    <mergeCell ref="D60:E60"/>
    <mergeCell ref="G60:I60"/>
    <mergeCell ref="D61:E61"/>
    <mergeCell ref="G61:I61"/>
    <mergeCell ref="D62:E62"/>
    <mergeCell ref="G62:I62"/>
    <mergeCell ref="C54:E54"/>
    <mergeCell ref="C55:E55"/>
    <mergeCell ref="C56:E56"/>
    <mergeCell ref="C58:I58"/>
    <mergeCell ref="D59:E59"/>
    <mergeCell ref="G59:I59"/>
    <mergeCell ref="C57:E57"/>
    <mergeCell ref="H57:I57"/>
    <mergeCell ref="D49:E49"/>
    <mergeCell ref="H49:I49"/>
    <mergeCell ref="D50:E50"/>
    <mergeCell ref="H50:I50"/>
    <mergeCell ref="D51:E51"/>
    <mergeCell ref="C53:E53"/>
    <mergeCell ref="D46:E46"/>
    <mergeCell ref="H46:I46"/>
    <mergeCell ref="D47:E47"/>
    <mergeCell ref="H47:I47"/>
    <mergeCell ref="D48:E48"/>
    <mergeCell ref="H48:I48"/>
    <mergeCell ref="D43:E43"/>
    <mergeCell ref="H43:I43"/>
    <mergeCell ref="D44:E44"/>
    <mergeCell ref="H44:I44"/>
    <mergeCell ref="D45:E45"/>
    <mergeCell ref="H45:I45"/>
    <mergeCell ref="D39:E39"/>
    <mergeCell ref="C40:I40"/>
    <mergeCell ref="C41:I41"/>
    <mergeCell ref="D42:E42"/>
    <mergeCell ref="F42:G42"/>
    <mergeCell ref="H42:I42"/>
    <mergeCell ref="D35:E35"/>
    <mergeCell ref="F35:G35"/>
    <mergeCell ref="H35:I35"/>
    <mergeCell ref="D36:E36"/>
    <mergeCell ref="D37:E37"/>
    <mergeCell ref="D38:E38"/>
    <mergeCell ref="D29:E29"/>
    <mergeCell ref="D30:E30"/>
    <mergeCell ref="D31:E31"/>
    <mergeCell ref="D32:E32"/>
    <mergeCell ref="C33:I33"/>
    <mergeCell ref="C34:I34"/>
    <mergeCell ref="D23:E23"/>
    <mergeCell ref="D24:E24"/>
    <mergeCell ref="D25:E25"/>
    <mergeCell ref="D26:E26"/>
    <mergeCell ref="D27:E27"/>
    <mergeCell ref="D28:E28"/>
    <mergeCell ref="D17:E17"/>
    <mergeCell ref="D18:E18"/>
    <mergeCell ref="D19:E19"/>
    <mergeCell ref="D20:E20"/>
    <mergeCell ref="D21:E21"/>
    <mergeCell ref="D22:E22"/>
    <mergeCell ref="C13:I13"/>
    <mergeCell ref="D14:E14"/>
    <mergeCell ref="F14:G14"/>
    <mergeCell ref="H14:I14"/>
    <mergeCell ref="D15:E15"/>
    <mergeCell ref="D16:E16"/>
    <mergeCell ref="D9:E9"/>
    <mergeCell ref="F9:F10"/>
    <mergeCell ref="G9:I10"/>
    <mergeCell ref="D10:E10"/>
    <mergeCell ref="D11:E11"/>
    <mergeCell ref="F11:F12"/>
    <mergeCell ref="G11:I11"/>
    <mergeCell ref="D12:E12"/>
    <mergeCell ref="G12:I12"/>
    <mergeCell ref="D6:E6"/>
    <mergeCell ref="G6:I6"/>
    <mergeCell ref="D7:E7"/>
    <mergeCell ref="G7:I7"/>
    <mergeCell ref="D8:E8"/>
    <mergeCell ref="G8:I8"/>
    <mergeCell ref="C1:I1"/>
    <mergeCell ref="C2:I2"/>
    <mergeCell ref="C3:I3"/>
    <mergeCell ref="D4:E4"/>
    <mergeCell ref="G4:I4"/>
    <mergeCell ref="D5:E5"/>
    <mergeCell ref="G5:I5"/>
  </mergeCells>
  <printOptions horizontalCentered="1" verticalCentered="1"/>
  <pageMargins left="0" right="0" top="0" bottom="0" header="0" footer="0"/>
  <pageSetup fitToHeight="1" fitToWidth="1" horizontalDpi="600" verticalDpi="600" orientation="portrait" paperSize="9" scale="7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K65"/>
  <sheetViews>
    <sheetView view="pageBreakPreview" zoomScale="90" zoomScaleNormal="40" zoomScaleSheetLayoutView="90" zoomScalePageLayoutView="0" workbookViewId="0" topLeftCell="A1">
      <selection activeCell="D10" sqref="D10:E10"/>
    </sheetView>
  </sheetViews>
  <sheetFormatPr defaultColWidth="9.140625" defaultRowHeight="15"/>
  <cols>
    <col min="1" max="1" width="1.8515625" style="83" customWidth="1"/>
    <col min="2" max="2" width="1.421875" style="83" customWidth="1"/>
    <col min="3" max="3" width="27.57421875" style="83" customWidth="1"/>
    <col min="4" max="4" width="20.421875" style="83" customWidth="1"/>
    <col min="5" max="5" width="19.421875" style="83" customWidth="1"/>
    <col min="6" max="6" width="16.28125" style="83" customWidth="1"/>
    <col min="7" max="7" width="14.7109375" style="83" customWidth="1"/>
    <col min="8" max="8" width="2.00390625" style="83" customWidth="1"/>
    <col min="9" max="9" width="4.28125" style="83" customWidth="1"/>
    <col min="10" max="10" width="25.140625" style="83" customWidth="1"/>
    <col min="11" max="11" width="1.421875" style="83" customWidth="1"/>
    <col min="12" max="12" width="2.421875" style="83" customWidth="1"/>
    <col min="13" max="16384" width="9.140625" style="83" customWidth="1"/>
  </cols>
  <sheetData>
    <row r="1" spans="2:11" ht="16.5" customHeight="1">
      <c r="B1" s="206" t="s">
        <v>0</v>
      </c>
      <c r="C1" s="206"/>
      <c r="D1" s="206"/>
      <c r="E1" s="206"/>
      <c r="F1" s="206"/>
      <c r="G1" s="206"/>
      <c r="H1" s="206"/>
      <c r="I1" s="206"/>
      <c r="J1" s="206"/>
      <c r="K1" s="206"/>
    </row>
    <row r="2" spans="2:11" ht="16.5" customHeight="1" thickBot="1">
      <c r="B2" s="207" t="s">
        <v>81</v>
      </c>
      <c r="C2" s="207"/>
      <c r="D2" s="207"/>
      <c r="E2" s="207"/>
      <c r="F2" s="207"/>
      <c r="G2" s="207"/>
      <c r="H2" s="207"/>
      <c r="I2" s="207"/>
      <c r="J2" s="207"/>
      <c r="K2" s="207"/>
    </row>
    <row r="3" spans="2:11" ht="7.5" customHeight="1">
      <c r="B3" s="55"/>
      <c r="C3" s="208"/>
      <c r="D3" s="208"/>
      <c r="E3" s="208"/>
      <c r="F3" s="208"/>
      <c r="G3" s="208"/>
      <c r="H3" s="208"/>
      <c r="I3" s="208"/>
      <c r="J3" s="208"/>
      <c r="K3" s="56"/>
    </row>
    <row r="4" spans="2:11" ht="15" customHeight="1">
      <c r="B4" s="57"/>
      <c r="C4" s="5" t="s">
        <v>82</v>
      </c>
      <c r="D4" s="188"/>
      <c r="E4" s="188"/>
      <c r="F4" s="6" t="s">
        <v>70</v>
      </c>
      <c r="G4" s="100"/>
      <c r="H4" s="209" t="s">
        <v>83</v>
      </c>
      <c r="I4" s="210"/>
      <c r="J4" s="211"/>
      <c r="K4" s="58"/>
    </row>
    <row r="5" spans="2:11" ht="15" customHeight="1">
      <c r="B5" s="57"/>
      <c r="C5" s="5" t="s">
        <v>4</v>
      </c>
      <c r="D5" s="188"/>
      <c r="E5" s="188"/>
      <c r="F5" s="6" t="s">
        <v>5</v>
      </c>
      <c r="G5" s="100"/>
      <c r="H5" s="189">
        <v>8</v>
      </c>
      <c r="I5" s="190"/>
      <c r="J5" s="191"/>
      <c r="K5" s="58"/>
    </row>
    <row r="6" spans="2:11" ht="15" customHeight="1">
      <c r="B6" s="57"/>
      <c r="C6" s="5" t="s">
        <v>72</v>
      </c>
      <c r="D6" s="188"/>
      <c r="E6" s="188"/>
      <c r="F6" s="6" t="s">
        <v>55</v>
      </c>
      <c r="G6" s="6"/>
      <c r="H6" s="200">
        <v>41765</v>
      </c>
      <c r="I6" s="188"/>
      <c r="J6" s="188"/>
      <c r="K6" s="58"/>
    </row>
    <row r="7" spans="2:11" ht="15" customHeight="1">
      <c r="B7" s="57"/>
      <c r="C7" s="5" t="s">
        <v>7</v>
      </c>
      <c r="D7" s="188"/>
      <c r="E7" s="188"/>
      <c r="F7" s="5" t="s">
        <v>84</v>
      </c>
      <c r="G7" s="5"/>
      <c r="H7" s="244">
        <v>22</v>
      </c>
      <c r="I7" s="244"/>
      <c r="J7" s="244"/>
      <c r="K7" s="58"/>
    </row>
    <row r="8" spans="2:11" ht="15" customHeight="1">
      <c r="B8" s="57"/>
      <c r="C8" s="5" t="s">
        <v>8</v>
      </c>
      <c r="D8" s="189">
        <v>30</v>
      </c>
      <c r="E8" s="191"/>
      <c r="F8" s="5" t="s">
        <v>85</v>
      </c>
      <c r="G8" s="5"/>
      <c r="H8" s="244">
        <v>8</v>
      </c>
      <c r="I8" s="244"/>
      <c r="J8" s="244"/>
      <c r="K8" s="58"/>
    </row>
    <row r="9" spans="2:11" ht="15" customHeight="1">
      <c r="B9" s="57"/>
      <c r="C9" s="5" t="s">
        <v>10</v>
      </c>
      <c r="D9" s="175" t="s">
        <v>197</v>
      </c>
      <c r="E9" s="177"/>
      <c r="F9" s="270" t="s">
        <v>11</v>
      </c>
      <c r="G9" s="271"/>
      <c r="H9" s="192"/>
      <c r="I9" s="193"/>
      <c r="J9" s="194"/>
      <c r="K9" s="58"/>
    </row>
    <row r="10" spans="2:11" ht="15" customHeight="1">
      <c r="B10" s="57"/>
      <c r="C10" s="5" t="s">
        <v>12</v>
      </c>
      <c r="D10" s="212">
        <f>(J57+I58)</f>
        <v>1132.73</v>
      </c>
      <c r="E10" s="213"/>
      <c r="F10" s="272" t="s">
        <v>66</v>
      </c>
      <c r="G10" s="273"/>
      <c r="H10" s="188">
        <v>30</v>
      </c>
      <c r="I10" s="188"/>
      <c r="J10" s="188"/>
      <c r="K10" s="58"/>
    </row>
    <row r="11" spans="2:11" ht="15" customHeight="1">
      <c r="B11" s="57"/>
      <c r="C11" s="5" t="s">
        <v>13</v>
      </c>
      <c r="D11" s="175" t="s">
        <v>90</v>
      </c>
      <c r="E11" s="177"/>
      <c r="F11" s="245" t="s">
        <v>54</v>
      </c>
      <c r="G11" s="246"/>
      <c r="H11" s="249" t="s">
        <v>67</v>
      </c>
      <c r="I11" s="250"/>
      <c r="J11" s="251"/>
      <c r="K11" s="58"/>
    </row>
    <row r="12" spans="2:11" ht="15" customHeight="1">
      <c r="B12" s="57"/>
      <c r="C12" s="5" t="s">
        <v>14</v>
      </c>
      <c r="D12" s="175" t="s">
        <v>90</v>
      </c>
      <c r="E12" s="177"/>
      <c r="F12" s="247"/>
      <c r="G12" s="248"/>
      <c r="H12" s="175" t="s">
        <v>68</v>
      </c>
      <c r="I12" s="176"/>
      <c r="J12" s="177"/>
      <c r="K12" s="58"/>
    </row>
    <row r="13" spans="2:11" ht="15" customHeight="1">
      <c r="B13" s="57"/>
      <c r="C13" s="216" t="s">
        <v>15</v>
      </c>
      <c r="D13" s="179"/>
      <c r="E13" s="179"/>
      <c r="F13" s="179"/>
      <c r="G13" s="179"/>
      <c r="H13" s="179"/>
      <c r="I13" s="179"/>
      <c r="J13" s="217"/>
      <c r="K13" s="58"/>
    </row>
    <row r="14" spans="2:11" ht="27" customHeight="1">
      <c r="B14" s="57"/>
      <c r="C14" s="252" t="s">
        <v>16</v>
      </c>
      <c r="D14" s="254" t="s">
        <v>17</v>
      </c>
      <c r="E14" s="255"/>
      <c r="F14" s="258" t="s">
        <v>18</v>
      </c>
      <c r="G14" s="259"/>
      <c r="H14" s="260"/>
      <c r="I14" s="254" t="s">
        <v>19</v>
      </c>
      <c r="J14" s="255"/>
      <c r="K14" s="58"/>
    </row>
    <row r="15" spans="2:11" ht="51">
      <c r="B15" s="57"/>
      <c r="C15" s="253"/>
      <c r="D15" s="256"/>
      <c r="E15" s="257"/>
      <c r="F15" s="59" t="s">
        <v>86</v>
      </c>
      <c r="G15" s="259" t="s">
        <v>87</v>
      </c>
      <c r="H15" s="260"/>
      <c r="I15" s="256"/>
      <c r="J15" s="257"/>
      <c r="K15" s="58"/>
    </row>
    <row r="16" spans="2:11" ht="15" customHeight="1">
      <c r="B16" s="57"/>
      <c r="C16" s="6" t="s">
        <v>20</v>
      </c>
      <c r="D16" s="219">
        <v>83.47</v>
      </c>
      <c r="E16" s="220"/>
      <c r="F16" s="67">
        <f>ROUND(D16/D8*H8,2)</f>
        <v>22.26</v>
      </c>
      <c r="G16" s="261">
        <f>ROUND(D16/D8*H7,2)*2/3</f>
        <v>40.81</v>
      </c>
      <c r="H16" s="262" t="e">
        <f>ROUND(F16/F7*J7,2)</f>
        <v>#VALUE!</v>
      </c>
      <c r="I16" s="62"/>
      <c r="J16" s="63">
        <f>D16-(F16+G16)</f>
        <v>20.4</v>
      </c>
      <c r="K16" s="58"/>
    </row>
    <row r="17" spans="2:11" ht="15" customHeight="1">
      <c r="B17" s="57"/>
      <c r="C17" s="5" t="s">
        <v>21</v>
      </c>
      <c r="D17" s="219">
        <v>1459.8</v>
      </c>
      <c r="E17" s="220"/>
      <c r="F17" s="67">
        <f>ROUND(D17/D8*H8,2)</f>
        <v>389.28</v>
      </c>
      <c r="G17" s="261">
        <f>ROUND(D17/D8*H7,2)*2/3</f>
        <v>713.68</v>
      </c>
      <c r="H17" s="262" t="e">
        <f>ROUND(F17/F7*J7,2)</f>
        <v>#VALUE!</v>
      </c>
      <c r="I17" s="62"/>
      <c r="J17" s="63">
        <f aca="true" t="shared" si="0" ref="J17:J33">D17-(F17+G17)</f>
        <v>356.84</v>
      </c>
      <c r="K17" s="58"/>
    </row>
    <row r="18" spans="2:11" ht="15" customHeight="1">
      <c r="B18" s="57"/>
      <c r="C18" s="5" t="s">
        <v>22</v>
      </c>
      <c r="D18" s="219">
        <v>11.19</v>
      </c>
      <c r="E18" s="220"/>
      <c r="F18" s="67">
        <f>ROUND(D18/D8*H8,2)</f>
        <v>2.98</v>
      </c>
      <c r="G18" s="261">
        <f>ROUND(D18/D8*H7,2)*2/3</f>
        <v>5.47</v>
      </c>
      <c r="H18" s="262" t="e">
        <f>ROUND(F18/F7*J7,2)</f>
        <v>#VALUE!</v>
      </c>
      <c r="I18" s="62"/>
      <c r="J18" s="63">
        <f t="shared" si="0"/>
        <v>2.74</v>
      </c>
      <c r="K18" s="58"/>
    </row>
    <row r="19" spans="2:11" ht="15" customHeight="1">
      <c r="B19" s="57"/>
      <c r="C19" s="5" t="s">
        <v>23</v>
      </c>
      <c r="D19" s="219">
        <v>335.73</v>
      </c>
      <c r="E19" s="220"/>
      <c r="F19" s="67">
        <f>ROUND(D19/D8*H8,2)</f>
        <v>89.53</v>
      </c>
      <c r="G19" s="261">
        <f>ROUND(D19/D8*H7,2)*2/3</f>
        <v>164.13</v>
      </c>
      <c r="H19" s="262" t="e">
        <f>ROUND(F19/F7*J7,2)</f>
        <v>#VALUE!</v>
      </c>
      <c r="I19" s="62"/>
      <c r="J19" s="63">
        <f t="shared" si="0"/>
        <v>82.07</v>
      </c>
      <c r="K19" s="58"/>
    </row>
    <row r="20" spans="2:11" ht="15" customHeight="1">
      <c r="B20" s="57"/>
      <c r="C20" s="5" t="s">
        <v>24</v>
      </c>
      <c r="D20" s="219">
        <v>0</v>
      </c>
      <c r="E20" s="220"/>
      <c r="F20" s="67">
        <f>ROUND(D20/D8*H8,2)</f>
        <v>0</v>
      </c>
      <c r="G20" s="261">
        <f>ROUND(D20/D8*H7,2)*2/3</f>
        <v>0</v>
      </c>
      <c r="H20" s="262" t="e">
        <f>ROUND(F20/F7*J7,2)</f>
        <v>#VALUE!</v>
      </c>
      <c r="I20" s="62"/>
      <c r="J20" s="63">
        <f t="shared" si="0"/>
        <v>0</v>
      </c>
      <c r="K20" s="58"/>
    </row>
    <row r="21" spans="2:11" ht="15" customHeight="1">
      <c r="B21" s="57"/>
      <c r="C21" s="5" t="s">
        <v>88</v>
      </c>
      <c r="D21" s="219">
        <v>69.94</v>
      </c>
      <c r="E21" s="220"/>
      <c r="F21" s="67">
        <f>(D21)</f>
        <v>69.94</v>
      </c>
      <c r="G21" s="261">
        <v>0</v>
      </c>
      <c r="H21" s="262">
        <f>(F21)</f>
        <v>69.94</v>
      </c>
      <c r="I21" s="62"/>
      <c r="J21" s="63">
        <f t="shared" si="0"/>
        <v>0</v>
      </c>
      <c r="K21" s="58"/>
    </row>
    <row r="22" spans="2:11" ht="15" customHeight="1">
      <c r="B22" s="57"/>
      <c r="C22" s="5" t="s">
        <v>26</v>
      </c>
      <c r="D22" s="219">
        <v>0</v>
      </c>
      <c r="E22" s="220"/>
      <c r="F22" s="67">
        <f>D22</f>
        <v>0</v>
      </c>
      <c r="G22" s="261">
        <v>0</v>
      </c>
      <c r="H22" s="262">
        <f>F22</f>
        <v>0</v>
      </c>
      <c r="I22" s="62"/>
      <c r="J22" s="63">
        <f t="shared" si="0"/>
        <v>0</v>
      </c>
      <c r="K22" s="58"/>
    </row>
    <row r="23" spans="2:11" ht="15" customHeight="1">
      <c r="B23" s="57"/>
      <c r="C23" s="5" t="s">
        <v>27</v>
      </c>
      <c r="D23" s="219">
        <v>0</v>
      </c>
      <c r="E23" s="220"/>
      <c r="F23" s="67">
        <f>ROUND(D23/D8*H8,2)</f>
        <v>0</v>
      </c>
      <c r="G23" s="261">
        <f>ROUND(D23/D8*H7,2)*2/3</f>
        <v>0</v>
      </c>
      <c r="H23" s="262" t="e">
        <f>ROUND(F23/F7*J7,2)</f>
        <v>#VALUE!</v>
      </c>
      <c r="I23" s="62"/>
      <c r="J23" s="63">
        <f t="shared" si="0"/>
        <v>0</v>
      </c>
      <c r="K23" s="58"/>
    </row>
    <row r="24" spans="2:11" ht="15" customHeight="1">
      <c r="B24" s="57"/>
      <c r="C24" s="5" t="s">
        <v>28</v>
      </c>
      <c r="D24" s="219">
        <v>0</v>
      </c>
      <c r="E24" s="220"/>
      <c r="F24" s="67">
        <f>ROUND(D24/D8*H8,2)</f>
        <v>0</v>
      </c>
      <c r="G24" s="261">
        <f>ROUND(D24/D8*H7,2)*2/3</f>
        <v>0</v>
      </c>
      <c r="H24" s="262" t="e">
        <f>ROUND(F24/F7*J7,2)</f>
        <v>#VALUE!</v>
      </c>
      <c r="I24" s="62"/>
      <c r="J24" s="63">
        <f t="shared" si="0"/>
        <v>0</v>
      </c>
      <c r="K24" s="58"/>
    </row>
    <row r="25" spans="2:11" ht="15" customHeight="1">
      <c r="B25" s="57"/>
      <c r="C25" s="5" t="s">
        <v>29</v>
      </c>
      <c r="D25" s="219">
        <v>0</v>
      </c>
      <c r="E25" s="220"/>
      <c r="F25" s="67">
        <f>ROUND(D25/D8*H8,2)</f>
        <v>0</v>
      </c>
      <c r="G25" s="261">
        <f>ROUND(D25/D8*H7,2)*2/3</f>
        <v>0</v>
      </c>
      <c r="H25" s="262" t="e">
        <f>ROUND(F25/F7*J7,2)</f>
        <v>#VALUE!</v>
      </c>
      <c r="I25" s="62"/>
      <c r="J25" s="63">
        <f t="shared" si="0"/>
        <v>0</v>
      </c>
      <c r="K25" s="58"/>
    </row>
    <row r="26" spans="2:11" ht="15" customHeight="1">
      <c r="B26" s="57"/>
      <c r="C26" s="5" t="s">
        <v>89</v>
      </c>
      <c r="D26" s="219"/>
      <c r="E26" s="220"/>
      <c r="F26" s="67">
        <f>ROUND(D26/D8*H8,2)</f>
        <v>0</v>
      </c>
      <c r="G26" s="261">
        <f>ROUND(D26/D8*H7,2)*2/3</f>
        <v>0</v>
      </c>
      <c r="H26" s="262" t="e">
        <f>ROUND(F26/F8*J8,2)</f>
        <v>#VALUE!</v>
      </c>
      <c r="I26" s="62"/>
      <c r="J26" s="63">
        <f t="shared" si="0"/>
        <v>0</v>
      </c>
      <c r="K26" s="58"/>
    </row>
    <row r="27" spans="2:11" ht="15" customHeight="1">
      <c r="B27" s="57"/>
      <c r="C27" s="5" t="s">
        <v>30</v>
      </c>
      <c r="D27" s="219">
        <v>83.84</v>
      </c>
      <c r="E27" s="220"/>
      <c r="F27" s="67">
        <f>ROUND(D27/D8*H8,2)</f>
        <v>22.36</v>
      </c>
      <c r="G27" s="261">
        <f>ROUND(D27/D8*H7,2)*2/3</f>
        <v>40.99</v>
      </c>
      <c r="H27" s="262" t="e">
        <f>ROUND(F27/F7*J7,2)</f>
        <v>#VALUE!</v>
      </c>
      <c r="I27" s="62"/>
      <c r="J27" s="63">
        <f t="shared" si="0"/>
        <v>20.49</v>
      </c>
      <c r="K27" s="58"/>
    </row>
    <row r="28" spans="2:11" ht="15" customHeight="1">
      <c r="B28" s="57"/>
      <c r="C28" s="5" t="s">
        <v>31</v>
      </c>
      <c r="D28" s="219">
        <v>593.59</v>
      </c>
      <c r="E28" s="220"/>
      <c r="F28" s="67">
        <f>ROUND(D28/D8*H8,2)</f>
        <v>158.29</v>
      </c>
      <c r="G28" s="261">
        <f>ROUND(D28/D8*H7,2)*2/3</f>
        <v>290.2</v>
      </c>
      <c r="H28" s="262" t="e">
        <f>ROUND(F28/F7*J7,2)</f>
        <v>#VALUE!</v>
      </c>
      <c r="I28" s="62"/>
      <c r="J28" s="63">
        <f t="shared" si="0"/>
        <v>145.1</v>
      </c>
      <c r="K28" s="58"/>
    </row>
    <row r="29" spans="2:11" ht="15" customHeight="1">
      <c r="B29" s="57"/>
      <c r="C29" s="5" t="s">
        <v>32</v>
      </c>
      <c r="D29" s="219">
        <v>73.83</v>
      </c>
      <c r="E29" s="220"/>
      <c r="F29" s="67">
        <f>ROUND(D29/D8*H8,2)</f>
        <v>19.69</v>
      </c>
      <c r="G29" s="261">
        <f>ROUND(D29/D8*H7,2)*2/3</f>
        <v>36.09</v>
      </c>
      <c r="H29" s="262" t="e">
        <f>ROUND(F29/F7*J7,2)</f>
        <v>#VALUE!</v>
      </c>
      <c r="I29" s="62"/>
      <c r="J29" s="63">
        <f t="shared" si="0"/>
        <v>18.05</v>
      </c>
      <c r="K29" s="76"/>
    </row>
    <row r="30" spans="2:11" ht="15" customHeight="1">
      <c r="B30" s="57"/>
      <c r="C30" s="5" t="s">
        <v>73</v>
      </c>
      <c r="D30" s="219">
        <v>359.31</v>
      </c>
      <c r="E30" s="220"/>
      <c r="F30" s="67">
        <f>D30</f>
        <v>359.31</v>
      </c>
      <c r="G30" s="261">
        <v>0</v>
      </c>
      <c r="H30" s="262" t="e">
        <f>ROUND(F30/F7*J7,2)</f>
        <v>#VALUE!</v>
      </c>
      <c r="I30" s="62"/>
      <c r="J30" s="63">
        <f t="shared" si="0"/>
        <v>0</v>
      </c>
      <c r="K30" s="58"/>
    </row>
    <row r="31" spans="2:11" ht="15" customHeight="1">
      <c r="B31" s="57"/>
      <c r="C31" s="5" t="s">
        <v>33</v>
      </c>
      <c r="D31" s="219">
        <v>1461.83</v>
      </c>
      <c r="E31" s="220"/>
      <c r="F31" s="67">
        <f>ROUND(D31/D8*H8,2)</f>
        <v>389.82</v>
      </c>
      <c r="G31" s="261">
        <f>ROUND(D31/D8*H7,2)*2/3</f>
        <v>714.67</v>
      </c>
      <c r="H31" s="262" t="e">
        <f>ROUND(F31/F8*J8,2)</f>
        <v>#VALUE!</v>
      </c>
      <c r="I31" s="62"/>
      <c r="J31" s="63">
        <f t="shared" si="0"/>
        <v>357.34</v>
      </c>
      <c r="K31" s="58"/>
    </row>
    <row r="32" spans="2:11" ht="15" customHeight="1">
      <c r="B32" s="57"/>
      <c r="C32" s="5" t="s">
        <v>59</v>
      </c>
      <c r="D32" s="219">
        <v>885.96</v>
      </c>
      <c r="E32" s="220"/>
      <c r="F32" s="67">
        <f>ROUND(D32/D8*H8,2)</f>
        <v>236.26</v>
      </c>
      <c r="G32" s="261">
        <f>ROUND(D32/D8*H7,2)*2/3</f>
        <v>433.13</v>
      </c>
      <c r="H32" s="262" t="e">
        <f>ROUND(F32/F7*J7,2)</f>
        <v>#VALUE!</v>
      </c>
      <c r="I32" s="62"/>
      <c r="J32" s="63">
        <f t="shared" si="0"/>
        <v>216.57</v>
      </c>
      <c r="K32" s="58"/>
    </row>
    <row r="33" spans="2:11" ht="15" customHeight="1">
      <c r="B33" s="57"/>
      <c r="C33" s="5" t="s">
        <v>60</v>
      </c>
      <c r="D33" s="219">
        <v>453.16</v>
      </c>
      <c r="E33" s="220"/>
      <c r="F33" s="67">
        <f>ROUND(D33/D8*H8,2)</f>
        <v>120.84</v>
      </c>
      <c r="G33" s="261">
        <f>ROUND(D33/D8*H7,2)*2/3</f>
        <v>221.55</v>
      </c>
      <c r="H33" s="262" t="e">
        <f>ROUND(F33/F7*J7,2)</f>
        <v>#VALUE!</v>
      </c>
      <c r="I33" s="62"/>
      <c r="J33" s="63">
        <f t="shared" si="0"/>
        <v>110.77</v>
      </c>
      <c r="K33" s="58"/>
    </row>
    <row r="34" spans="2:11" ht="15" customHeight="1">
      <c r="B34" s="57"/>
      <c r="C34" s="66" t="s">
        <v>34</v>
      </c>
      <c r="D34" s="221">
        <f>SUM(D16:E33)</f>
        <v>5871.65</v>
      </c>
      <c r="E34" s="222"/>
      <c r="F34" s="263">
        <f>SUM(F16:G33)</f>
        <v>4541.28</v>
      </c>
      <c r="G34" s="261"/>
      <c r="H34" s="262"/>
      <c r="I34" s="69"/>
      <c r="J34" s="63">
        <f>SUM(J16:J33)</f>
        <v>1330.37</v>
      </c>
      <c r="K34" s="58"/>
    </row>
    <row r="35" spans="2:11" ht="9.75" customHeight="1">
      <c r="B35" s="57"/>
      <c r="C35" s="223"/>
      <c r="D35" s="149"/>
      <c r="E35" s="149"/>
      <c r="F35" s="149"/>
      <c r="G35" s="149"/>
      <c r="H35" s="149"/>
      <c r="I35" s="149"/>
      <c r="J35" s="224"/>
      <c r="K35" s="58"/>
    </row>
    <row r="36" spans="2:11" ht="15" customHeight="1">
      <c r="B36" s="57"/>
      <c r="C36" s="216" t="s">
        <v>35</v>
      </c>
      <c r="D36" s="179"/>
      <c r="E36" s="179"/>
      <c r="F36" s="179"/>
      <c r="G36" s="179"/>
      <c r="H36" s="179"/>
      <c r="I36" s="179"/>
      <c r="J36" s="217"/>
      <c r="K36" s="58"/>
    </row>
    <row r="37" spans="2:11" ht="27" customHeight="1">
      <c r="B37" s="57"/>
      <c r="C37" s="59" t="s">
        <v>16</v>
      </c>
      <c r="D37" s="218" t="s">
        <v>36</v>
      </c>
      <c r="E37" s="218"/>
      <c r="F37" s="218" t="s">
        <v>37</v>
      </c>
      <c r="G37" s="218"/>
      <c r="H37" s="218"/>
      <c r="I37" s="218" t="s">
        <v>19</v>
      </c>
      <c r="J37" s="218"/>
      <c r="K37" s="58"/>
    </row>
    <row r="38" spans="2:11" ht="15" customHeight="1">
      <c r="B38" s="57"/>
      <c r="C38" s="5" t="s">
        <v>48</v>
      </c>
      <c r="D38" s="219">
        <v>368.72</v>
      </c>
      <c r="E38" s="220"/>
      <c r="F38" s="263">
        <f>ROUND(((D38/30*H8)+(D38-(D38/30*H8))/2),2)</f>
        <v>233.52</v>
      </c>
      <c r="G38" s="261"/>
      <c r="H38" s="262"/>
      <c r="I38" s="60"/>
      <c r="J38" s="63">
        <f>D38-F38</f>
        <v>135.2</v>
      </c>
      <c r="K38" s="58"/>
    </row>
    <row r="39" spans="2:11" ht="15" customHeight="1">
      <c r="B39" s="57"/>
      <c r="C39" s="5" t="s">
        <v>49</v>
      </c>
      <c r="D39" s="219">
        <v>251.4</v>
      </c>
      <c r="E39" s="220"/>
      <c r="F39" s="263">
        <f>ROUND(((D39/30*H8)+(D39-(D39/30*H8))/2),2)</f>
        <v>159.22</v>
      </c>
      <c r="G39" s="261"/>
      <c r="H39" s="262"/>
      <c r="I39" s="60"/>
      <c r="J39" s="63">
        <f>D39-F39</f>
        <v>92.18</v>
      </c>
      <c r="K39" s="58"/>
    </row>
    <row r="40" spans="2:11" ht="18.75" customHeight="1">
      <c r="B40" s="57"/>
      <c r="C40" s="66" t="s">
        <v>34</v>
      </c>
      <c r="D40" s="221">
        <f>SUM(D38:D39)</f>
        <v>620.12</v>
      </c>
      <c r="E40" s="222"/>
      <c r="F40" s="263">
        <f>SUM(F38:F39)</f>
        <v>392.74</v>
      </c>
      <c r="G40" s="261"/>
      <c r="H40" s="262"/>
      <c r="I40" s="71"/>
      <c r="J40" s="63">
        <f>SUM(J38:J39)</f>
        <v>227.38</v>
      </c>
      <c r="K40" s="58"/>
    </row>
    <row r="41" spans="2:11" ht="24" customHeight="1">
      <c r="B41" s="57"/>
      <c r="C41" s="72" t="s">
        <v>38</v>
      </c>
      <c r="D41" s="225">
        <f>(D34+D40)</f>
        <v>6491.77</v>
      </c>
      <c r="E41" s="225"/>
      <c r="F41" s="73"/>
      <c r="G41" s="73"/>
      <c r="H41" s="74"/>
      <c r="I41" s="74"/>
      <c r="J41" s="85"/>
      <c r="K41" s="58"/>
    </row>
    <row r="42" spans="2:11" ht="9" customHeight="1">
      <c r="B42" s="57"/>
      <c r="C42" s="223"/>
      <c r="D42" s="149"/>
      <c r="E42" s="149"/>
      <c r="F42" s="149"/>
      <c r="G42" s="149"/>
      <c r="H42" s="149"/>
      <c r="I42" s="149"/>
      <c r="J42" s="224"/>
      <c r="K42" s="58"/>
    </row>
    <row r="43" spans="2:11" ht="15" customHeight="1">
      <c r="B43" s="57"/>
      <c r="C43" s="216" t="s">
        <v>39</v>
      </c>
      <c r="D43" s="179"/>
      <c r="E43" s="179"/>
      <c r="F43" s="179"/>
      <c r="G43" s="179"/>
      <c r="H43" s="179"/>
      <c r="I43" s="179"/>
      <c r="J43" s="217"/>
      <c r="K43" s="58"/>
    </row>
    <row r="44" spans="2:11" ht="25.5">
      <c r="B44" s="57"/>
      <c r="C44" s="59" t="s">
        <v>16</v>
      </c>
      <c r="D44" s="218" t="s">
        <v>40</v>
      </c>
      <c r="E44" s="218"/>
      <c r="F44" s="218" t="s">
        <v>41</v>
      </c>
      <c r="G44" s="218"/>
      <c r="H44" s="218"/>
      <c r="I44" s="218" t="s">
        <v>19</v>
      </c>
      <c r="J44" s="218"/>
      <c r="K44" s="58"/>
    </row>
    <row r="45" spans="2:11" ht="15" customHeight="1">
      <c r="B45" s="57"/>
      <c r="C45" s="5" t="s">
        <v>42</v>
      </c>
      <c r="D45" s="219">
        <v>97.78</v>
      </c>
      <c r="E45" s="220"/>
      <c r="F45" s="263">
        <f>ROUND((D45/D8*H8)+(D45/D8*H7*2/3),2)</f>
        <v>73.88</v>
      </c>
      <c r="G45" s="261"/>
      <c r="H45" s="262"/>
      <c r="I45" s="221">
        <f>(D45-F45)</f>
        <v>23.9</v>
      </c>
      <c r="J45" s="222"/>
      <c r="K45" s="58"/>
    </row>
    <row r="46" spans="2:11" ht="15" customHeight="1">
      <c r="B46" s="57"/>
      <c r="C46" s="5" t="s">
        <v>43</v>
      </c>
      <c r="D46" s="219">
        <v>44.57</v>
      </c>
      <c r="E46" s="220"/>
      <c r="F46" s="263">
        <f>F34*7.59/1000</f>
        <v>34.47</v>
      </c>
      <c r="G46" s="261"/>
      <c r="H46" s="262"/>
      <c r="I46" s="221">
        <f>(D46-F46)</f>
        <v>10.1</v>
      </c>
      <c r="J46" s="222"/>
      <c r="K46" s="58"/>
    </row>
    <row r="47" spans="2:11" ht="15" customHeight="1">
      <c r="B47" s="57"/>
      <c r="C47" s="5" t="s">
        <v>50</v>
      </c>
      <c r="D47" s="219">
        <v>301.68</v>
      </c>
      <c r="E47" s="220"/>
      <c r="F47" s="263">
        <f>ROUND(((D47/30*H8)+(D47-(D47/30*H8))/2),2)</f>
        <v>191.06</v>
      </c>
      <c r="G47" s="261"/>
      <c r="H47" s="262"/>
      <c r="I47" s="226">
        <f>D47-F47</f>
        <v>110.62</v>
      </c>
      <c r="J47" s="227"/>
      <c r="K47" s="58"/>
    </row>
    <row r="48" spans="2:11" ht="15" customHeight="1">
      <c r="B48" s="57"/>
      <c r="C48" s="5" t="s">
        <v>51</v>
      </c>
      <c r="D48" s="219">
        <v>167.6</v>
      </c>
      <c r="E48" s="220"/>
      <c r="F48" s="263">
        <f>ROUND(((D48/30*H8)+(D48-(D48/30*H8))/2),2)</f>
        <v>106.15</v>
      </c>
      <c r="G48" s="261"/>
      <c r="H48" s="262"/>
      <c r="I48" s="226">
        <f>D48-F48</f>
        <v>61.45</v>
      </c>
      <c r="J48" s="227"/>
      <c r="K48" s="58"/>
    </row>
    <row r="49" spans="2:11" ht="15" customHeight="1">
      <c r="B49" s="57"/>
      <c r="C49" s="5" t="s">
        <v>48</v>
      </c>
      <c r="D49" s="226">
        <f>(D38)</f>
        <v>368.72</v>
      </c>
      <c r="E49" s="227"/>
      <c r="F49" s="263">
        <f>F38</f>
        <v>233.52</v>
      </c>
      <c r="G49" s="261"/>
      <c r="H49" s="262"/>
      <c r="I49" s="226">
        <f>D49-F49</f>
        <v>135.2</v>
      </c>
      <c r="J49" s="227"/>
      <c r="K49" s="58"/>
    </row>
    <row r="50" spans="2:11" ht="15" customHeight="1">
      <c r="B50" s="57"/>
      <c r="C50" s="5" t="s">
        <v>49</v>
      </c>
      <c r="D50" s="226">
        <f>(D39)</f>
        <v>251.4</v>
      </c>
      <c r="E50" s="227"/>
      <c r="F50" s="263">
        <f>F39</f>
        <v>159.22</v>
      </c>
      <c r="G50" s="261"/>
      <c r="H50" s="262"/>
      <c r="I50" s="226">
        <f>D50-F50</f>
        <v>92.18</v>
      </c>
      <c r="J50" s="227"/>
      <c r="K50" s="58"/>
    </row>
    <row r="51" spans="2:11" ht="15" customHeight="1">
      <c r="B51" s="57"/>
      <c r="C51" s="68" t="s">
        <v>61</v>
      </c>
      <c r="D51" s="219">
        <v>100</v>
      </c>
      <c r="E51" s="220"/>
      <c r="F51" s="263">
        <f>D51</f>
        <v>100</v>
      </c>
      <c r="G51" s="261"/>
      <c r="H51" s="262"/>
      <c r="I51" s="226">
        <f>D51-F51</f>
        <v>0</v>
      </c>
      <c r="J51" s="227"/>
      <c r="K51" s="58"/>
    </row>
    <row r="52" spans="2:11" ht="15" customHeight="1">
      <c r="B52" s="57"/>
      <c r="C52" s="66" t="s">
        <v>34</v>
      </c>
      <c r="D52" s="221">
        <f>SUM(D45:D51)</f>
        <v>1331.75</v>
      </c>
      <c r="E52" s="222"/>
      <c r="F52" s="263">
        <f>SUM(F45:F51)</f>
        <v>898.3</v>
      </c>
      <c r="G52" s="261"/>
      <c r="H52" s="262"/>
      <c r="I52" s="69"/>
      <c r="J52" s="63">
        <f>SUM(I45:J51)</f>
        <v>433.45</v>
      </c>
      <c r="K52" s="58"/>
    </row>
    <row r="53" spans="2:11" ht="8.25" customHeight="1">
      <c r="B53" s="57"/>
      <c r="C53" s="86"/>
      <c r="D53" s="74"/>
      <c r="E53" s="74"/>
      <c r="F53" s="74"/>
      <c r="G53" s="74"/>
      <c r="H53" s="74"/>
      <c r="I53" s="74"/>
      <c r="J53" s="87"/>
      <c r="K53" s="58"/>
    </row>
    <row r="54" spans="2:11" ht="12.75">
      <c r="B54" s="57"/>
      <c r="C54" s="159" t="s">
        <v>62</v>
      </c>
      <c r="D54" s="160"/>
      <c r="E54" s="160"/>
      <c r="F54" s="263">
        <f>(J34+J40)</f>
        <v>1557.75</v>
      </c>
      <c r="G54" s="261"/>
      <c r="H54" s="262"/>
      <c r="I54" s="75"/>
      <c r="J54" s="65">
        <f>SUM(J55:J57)</f>
        <v>1557.75</v>
      </c>
      <c r="K54" s="58"/>
    </row>
    <row r="55" spans="2:11" ht="15.75" customHeight="1">
      <c r="B55" s="57"/>
      <c r="C55" s="143" t="s">
        <v>56</v>
      </c>
      <c r="D55" s="144"/>
      <c r="E55" s="144"/>
      <c r="F55" s="40"/>
      <c r="G55" s="41"/>
      <c r="H55" s="45"/>
      <c r="I55" s="41"/>
      <c r="J55" s="65">
        <f>SUM(I47:J50)</f>
        <v>399.45</v>
      </c>
      <c r="K55" s="58"/>
    </row>
    <row r="56" spans="2:11" ht="12.75">
      <c r="B56" s="57"/>
      <c r="C56" s="143" t="s">
        <v>57</v>
      </c>
      <c r="D56" s="144"/>
      <c r="E56" s="144"/>
      <c r="F56" s="40"/>
      <c r="G56" s="41"/>
      <c r="H56" s="45"/>
      <c r="I56" s="41"/>
      <c r="J56" s="65">
        <f>SUM(I45:J46)</f>
        <v>34</v>
      </c>
      <c r="K56" s="58"/>
    </row>
    <row r="57" spans="2:11" ht="12.75">
      <c r="B57" s="57"/>
      <c r="C57" s="143" t="s">
        <v>63</v>
      </c>
      <c r="D57" s="144"/>
      <c r="E57" s="144"/>
      <c r="F57" s="40"/>
      <c r="G57" s="41"/>
      <c r="H57" s="45"/>
      <c r="I57" s="41"/>
      <c r="J57" s="65">
        <f>J34+J40-J52</f>
        <v>1124.3</v>
      </c>
      <c r="K57" s="58"/>
    </row>
    <row r="58" spans="2:11" ht="12.75">
      <c r="B58" s="57"/>
      <c r="C58" s="143" t="s">
        <v>64</v>
      </c>
      <c r="D58" s="144"/>
      <c r="E58" s="145"/>
      <c r="F58" s="267"/>
      <c r="G58" s="268"/>
      <c r="H58" s="269"/>
      <c r="I58" s="233">
        <f>(J57*9/36000*H10)</f>
        <v>8.43</v>
      </c>
      <c r="J58" s="234"/>
      <c r="K58" s="58"/>
    </row>
    <row r="59" spans="2:11" ht="93" customHeight="1">
      <c r="B59" s="57"/>
      <c r="C59" s="264" t="s">
        <v>44</v>
      </c>
      <c r="D59" s="265"/>
      <c r="E59" s="265"/>
      <c r="F59" s="265"/>
      <c r="G59" s="265"/>
      <c r="H59" s="265"/>
      <c r="I59" s="265"/>
      <c r="J59" s="266"/>
      <c r="K59" s="58"/>
    </row>
    <row r="60" spans="2:11" ht="16.5" customHeight="1">
      <c r="B60" s="57"/>
      <c r="C60" s="77"/>
      <c r="D60" s="149" t="s">
        <v>65</v>
      </c>
      <c r="E60" s="149"/>
      <c r="F60" s="77"/>
      <c r="G60" s="77"/>
      <c r="H60" s="231" t="s">
        <v>58</v>
      </c>
      <c r="I60" s="231"/>
      <c r="J60" s="231"/>
      <c r="K60" s="58"/>
    </row>
    <row r="61" spans="2:11" ht="15" customHeight="1">
      <c r="B61" s="57"/>
      <c r="C61" s="77"/>
      <c r="D61" s="47"/>
      <c r="E61" s="47"/>
      <c r="F61" s="77"/>
      <c r="G61" s="77"/>
      <c r="H61" s="82"/>
      <c r="I61" s="82"/>
      <c r="J61" s="82"/>
      <c r="K61" s="58"/>
    </row>
    <row r="62" spans="2:11" ht="17.25" customHeight="1">
      <c r="B62" s="57"/>
      <c r="C62" s="48" t="s">
        <v>74</v>
      </c>
      <c r="D62" s="232"/>
      <c r="E62" s="232"/>
      <c r="F62" s="77"/>
      <c r="G62" s="77"/>
      <c r="H62" s="155"/>
      <c r="I62" s="155"/>
      <c r="J62" s="155"/>
      <c r="K62" s="58"/>
    </row>
    <row r="63" spans="2:11" ht="18" customHeight="1">
      <c r="B63" s="57"/>
      <c r="C63" s="48" t="s">
        <v>75</v>
      </c>
      <c r="D63" s="232"/>
      <c r="E63" s="232"/>
      <c r="F63" s="49"/>
      <c r="G63" s="49"/>
      <c r="H63" s="155"/>
      <c r="I63" s="155"/>
      <c r="J63" s="155"/>
      <c r="K63" s="58"/>
    </row>
    <row r="64" spans="2:11" ht="22.5" customHeight="1">
      <c r="B64" s="57"/>
      <c r="C64" s="48" t="s">
        <v>76</v>
      </c>
      <c r="D64" s="235"/>
      <c r="E64" s="232"/>
      <c r="F64" s="49"/>
      <c r="G64" s="49"/>
      <c r="H64" s="155"/>
      <c r="I64" s="155"/>
      <c r="J64" s="155"/>
      <c r="K64" s="58"/>
    </row>
    <row r="65" spans="2:11" ht="9.75" customHeight="1" thickBot="1">
      <c r="B65" s="79"/>
      <c r="C65" s="80"/>
      <c r="D65" s="236"/>
      <c r="E65" s="236"/>
      <c r="F65" s="80"/>
      <c r="G65" s="80"/>
      <c r="H65" s="236"/>
      <c r="I65" s="236"/>
      <c r="J65" s="236"/>
      <c r="K65" s="81"/>
    </row>
  </sheetData>
  <sheetProtection/>
  <mergeCells count="127">
    <mergeCell ref="D65:E65"/>
    <mergeCell ref="H65:J65"/>
    <mergeCell ref="C58:E58"/>
    <mergeCell ref="F58:H58"/>
    <mergeCell ref="I58:J58"/>
    <mergeCell ref="F9:G9"/>
    <mergeCell ref="F10:G10"/>
    <mergeCell ref="H9:J9"/>
    <mergeCell ref="H10:J10"/>
    <mergeCell ref="D62:E62"/>
    <mergeCell ref="H62:J62"/>
    <mergeCell ref="D63:E63"/>
    <mergeCell ref="H63:J63"/>
    <mergeCell ref="D64:E64"/>
    <mergeCell ref="H64:J64"/>
    <mergeCell ref="C55:E55"/>
    <mergeCell ref="C56:E56"/>
    <mergeCell ref="C57:E57"/>
    <mergeCell ref="C59:J59"/>
    <mergeCell ref="D60:E60"/>
    <mergeCell ref="H60:J60"/>
    <mergeCell ref="D51:E51"/>
    <mergeCell ref="F51:H51"/>
    <mergeCell ref="I51:J51"/>
    <mergeCell ref="D52:E52"/>
    <mergeCell ref="F52:H52"/>
    <mergeCell ref="C54:E54"/>
    <mergeCell ref="F54:H54"/>
    <mergeCell ref="D49:E49"/>
    <mergeCell ref="F49:H49"/>
    <mergeCell ref="I49:J49"/>
    <mergeCell ref="D50:E50"/>
    <mergeCell ref="F50:H50"/>
    <mergeCell ref="I50:J50"/>
    <mergeCell ref="D47:E47"/>
    <mergeCell ref="F47:H47"/>
    <mergeCell ref="I47:J47"/>
    <mergeCell ref="D48:E48"/>
    <mergeCell ref="F48:H48"/>
    <mergeCell ref="I48:J48"/>
    <mergeCell ref="D45:E45"/>
    <mergeCell ref="F45:H45"/>
    <mergeCell ref="I45:J45"/>
    <mergeCell ref="D46:E46"/>
    <mergeCell ref="F46:H46"/>
    <mergeCell ref="I46:J46"/>
    <mergeCell ref="D41:E41"/>
    <mergeCell ref="C42:J42"/>
    <mergeCell ref="C43:J43"/>
    <mergeCell ref="D44:E44"/>
    <mergeCell ref="F44:H44"/>
    <mergeCell ref="I44:J44"/>
    <mergeCell ref="D38:E38"/>
    <mergeCell ref="F38:H38"/>
    <mergeCell ref="D39:E39"/>
    <mergeCell ref="F39:H39"/>
    <mergeCell ref="D40:E40"/>
    <mergeCell ref="F40:H40"/>
    <mergeCell ref="D34:E34"/>
    <mergeCell ref="F34:H34"/>
    <mergeCell ref="C35:J35"/>
    <mergeCell ref="C36:J36"/>
    <mergeCell ref="D37:E37"/>
    <mergeCell ref="F37:H37"/>
    <mergeCell ref="I37:J37"/>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C13:J13"/>
    <mergeCell ref="C14:C15"/>
    <mergeCell ref="D14:E15"/>
    <mergeCell ref="F14:H14"/>
    <mergeCell ref="I14:J15"/>
    <mergeCell ref="G15:H15"/>
    <mergeCell ref="D9:E9"/>
    <mergeCell ref="D10:E10"/>
    <mergeCell ref="D11:E11"/>
    <mergeCell ref="F11:G12"/>
    <mergeCell ref="H11:J11"/>
    <mergeCell ref="D12:E12"/>
    <mergeCell ref="H12:J12"/>
    <mergeCell ref="D6:E6"/>
    <mergeCell ref="H6:J6"/>
    <mergeCell ref="D7:E7"/>
    <mergeCell ref="H7:J7"/>
    <mergeCell ref="D8:E8"/>
    <mergeCell ref="H8:J8"/>
    <mergeCell ref="B1:K1"/>
    <mergeCell ref="B2:K2"/>
    <mergeCell ref="C3:J3"/>
    <mergeCell ref="D4:E4"/>
    <mergeCell ref="H4:J4"/>
    <mergeCell ref="D5:E5"/>
    <mergeCell ref="H5:J5"/>
  </mergeCells>
  <printOptions horizontalCentered="1" verticalCentered="1"/>
  <pageMargins left="0" right="0" top="0" bottom="0" header="0" footer="0"/>
  <pageSetup fitToHeight="1" fitToWidth="1" horizontalDpi="600" verticalDpi="600" orientation="portrait" paperSize="9" scale="73" r:id="rId3"/>
  <legacyDrawing r:id="rId2"/>
</worksheet>
</file>

<file path=xl/worksheets/sheet5.xml><?xml version="1.0" encoding="utf-8"?>
<worksheet xmlns="http://schemas.openxmlformats.org/spreadsheetml/2006/main" xmlns:r="http://schemas.openxmlformats.org/officeDocument/2006/relationships">
  <dimension ref="A1:E27"/>
  <sheetViews>
    <sheetView view="pageBreakPreview" zoomScaleSheetLayoutView="100" zoomScalePageLayoutView="0" workbookViewId="0" topLeftCell="A1">
      <selection activeCell="A21" sqref="A21:E22"/>
    </sheetView>
  </sheetViews>
  <sheetFormatPr defaultColWidth="9.140625" defaultRowHeight="15"/>
  <cols>
    <col min="1" max="1" width="7.00390625" style="0" customWidth="1"/>
    <col min="2" max="2" width="15.28125" style="0" customWidth="1"/>
    <col min="3" max="4" width="19.57421875" style="0" customWidth="1"/>
    <col min="5" max="5" width="25.140625" style="0" customWidth="1"/>
  </cols>
  <sheetData>
    <row r="1" spans="1:5" ht="15.75">
      <c r="A1" s="276" t="s">
        <v>91</v>
      </c>
      <c r="B1" s="276"/>
      <c r="C1" s="276"/>
      <c r="D1" s="276"/>
      <c r="E1" s="276"/>
    </row>
    <row r="2" spans="1:5" ht="15.75">
      <c r="A2" s="276" t="s">
        <v>203</v>
      </c>
      <c r="B2" s="276"/>
      <c r="C2" s="276"/>
      <c r="D2" s="276"/>
      <c r="E2" s="276"/>
    </row>
    <row r="3" spans="1:5" ht="15.75">
      <c r="A3" s="277" t="s">
        <v>92</v>
      </c>
      <c r="B3" s="277"/>
      <c r="C3" s="277"/>
      <c r="D3" s="277"/>
      <c r="E3" s="277"/>
    </row>
    <row r="4" spans="1:5" ht="15.75">
      <c r="A4" s="107"/>
      <c r="B4" s="104"/>
      <c r="C4" s="104"/>
      <c r="D4" s="104"/>
      <c r="E4" s="104"/>
    </row>
    <row r="5" spans="1:5" ht="15.75">
      <c r="A5" s="105" t="s">
        <v>93</v>
      </c>
      <c r="B5" s="105" t="s">
        <v>94</v>
      </c>
      <c r="C5" s="107"/>
      <c r="D5" s="104"/>
      <c r="E5" s="104" t="s">
        <v>95</v>
      </c>
    </row>
    <row r="6" spans="1:5" ht="15.75">
      <c r="A6" s="105" t="s">
        <v>96</v>
      </c>
      <c r="B6" s="105" t="s">
        <v>105</v>
      </c>
      <c r="C6" s="107"/>
      <c r="D6" s="104"/>
      <c r="E6" s="104"/>
    </row>
    <row r="7" spans="1:5" ht="15.75">
      <c r="A7" s="107"/>
      <c r="B7" s="107"/>
      <c r="C7" s="107"/>
      <c r="D7" s="107"/>
      <c r="E7" s="107"/>
    </row>
    <row r="8" spans="1:5" ht="15.75">
      <c r="A8" s="107"/>
      <c r="B8" s="276" t="s">
        <v>106</v>
      </c>
      <c r="C8" s="276"/>
      <c r="D8" s="276"/>
      <c r="E8" s="276"/>
    </row>
    <row r="9" spans="1:5" ht="15.75">
      <c r="A9" s="107"/>
      <c r="B9" s="107"/>
      <c r="C9" s="107"/>
      <c r="D9" s="107"/>
      <c r="E9" s="107"/>
    </row>
    <row r="10" spans="1:5" ht="15.75">
      <c r="A10" s="109" t="s">
        <v>107</v>
      </c>
      <c r="B10" s="107"/>
      <c r="C10" s="274" t="s">
        <v>94</v>
      </c>
      <c r="D10" s="274"/>
      <c r="E10" s="274"/>
    </row>
    <row r="11" spans="1:5" ht="15.75">
      <c r="A11" s="109" t="s">
        <v>4</v>
      </c>
      <c r="B11" s="107"/>
      <c r="C11" s="274" t="s">
        <v>94</v>
      </c>
      <c r="D11" s="274"/>
      <c r="E11" s="274"/>
    </row>
    <row r="12" spans="1:5" ht="15.75">
      <c r="A12" s="109" t="s">
        <v>7</v>
      </c>
      <c r="B12" s="107"/>
      <c r="C12" s="274" t="s">
        <v>94</v>
      </c>
      <c r="D12" s="274"/>
      <c r="E12" s="274"/>
    </row>
    <row r="13" spans="1:5" ht="15.75">
      <c r="A13" s="109" t="s">
        <v>108</v>
      </c>
      <c r="B13" s="107"/>
      <c r="C13" s="274" t="s">
        <v>94</v>
      </c>
      <c r="D13" s="274"/>
      <c r="E13" s="274"/>
    </row>
    <row r="14" spans="1:5" ht="15.75">
      <c r="A14" s="109" t="s">
        <v>109</v>
      </c>
      <c r="B14" s="107"/>
      <c r="C14" s="274" t="s">
        <v>94</v>
      </c>
      <c r="D14" s="274"/>
      <c r="E14" s="274"/>
    </row>
    <row r="15" spans="1:5" ht="15.75">
      <c r="A15" s="109" t="s">
        <v>110</v>
      </c>
      <c r="B15" s="107"/>
      <c r="C15" s="274" t="s">
        <v>119</v>
      </c>
      <c r="D15" s="274"/>
      <c r="E15" s="274"/>
    </row>
    <row r="16" spans="1:5" ht="15.75">
      <c r="A16" s="109" t="s">
        <v>111</v>
      </c>
      <c r="B16" s="107"/>
      <c r="C16" s="274" t="s">
        <v>94</v>
      </c>
      <c r="D16" s="274"/>
      <c r="E16" s="274"/>
    </row>
    <row r="17" spans="1:5" ht="15.75">
      <c r="A17" s="109" t="s">
        <v>112</v>
      </c>
      <c r="B17" s="107"/>
      <c r="C17" s="274" t="s">
        <v>194</v>
      </c>
      <c r="D17" s="274"/>
      <c r="E17" s="274"/>
    </row>
    <row r="18" spans="1:5" ht="15.75">
      <c r="A18" s="109" t="s">
        <v>113</v>
      </c>
      <c r="B18" s="107"/>
      <c r="C18" s="274" t="s">
        <v>204</v>
      </c>
      <c r="D18" s="274"/>
      <c r="E18" s="274"/>
    </row>
    <row r="19" spans="1:5" ht="15.75">
      <c r="A19" s="109" t="s">
        <v>114</v>
      </c>
      <c r="B19" s="107"/>
      <c r="C19" s="274" t="s">
        <v>120</v>
      </c>
      <c r="D19" s="274"/>
      <c r="E19" s="274"/>
    </row>
    <row r="20" spans="1:5" ht="15.75">
      <c r="A20" s="107"/>
      <c r="B20" s="107"/>
      <c r="C20" s="107"/>
      <c r="D20" s="107"/>
      <c r="E20" s="107"/>
    </row>
    <row r="21" spans="1:5" ht="54" customHeight="1">
      <c r="A21" s="275" t="s">
        <v>115</v>
      </c>
      <c r="B21" s="275"/>
      <c r="C21" s="275"/>
      <c r="D21" s="275"/>
      <c r="E21" s="275"/>
    </row>
    <row r="22" spans="1:5" ht="75" customHeight="1">
      <c r="A22" s="275"/>
      <c r="B22" s="275"/>
      <c r="C22" s="275"/>
      <c r="D22" s="275"/>
      <c r="E22" s="275"/>
    </row>
    <row r="23" spans="1:5" ht="15.75">
      <c r="A23" s="107"/>
      <c r="B23" s="107"/>
      <c r="C23" s="107"/>
      <c r="D23" s="107"/>
      <c r="E23" s="108" t="s">
        <v>116</v>
      </c>
    </row>
    <row r="24" spans="1:5" ht="15.75">
      <c r="A24" s="107"/>
      <c r="B24" s="107"/>
      <c r="C24" s="107"/>
      <c r="D24" s="107"/>
      <c r="E24" s="108" t="s">
        <v>117</v>
      </c>
    </row>
    <row r="25" spans="1:5" ht="15.75">
      <c r="A25" s="107"/>
      <c r="B25" s="107"/>
      <c r="C25" s="107"/>
      <c r="D25" s="107"/>
      <c r="E25" s="107"/>
    </row>
    <row r="26" spans="1:5" ht="15.75">
      <c r="A26" s="105" t="s">
        <v>121</v>
      </c>
      <c r="B26" s="107"/>
      <c r="C26" s="107"/>
      <c r="D26" s="107"/>
      <c r="E26" s="107"/>
    </row>
    <row r="27" spans="1:5" ht="15.75">
      <c r="A27" s="105" t="s">
        <v>118</v>
      </c>
      <c r="B27" s="107"/>
      <c r="C27" s="107"/>
      <c r="D27" s="107"/>
      <c r="E27" s="107"/>
    </row>
  </sheetData>
  <sheetProtection/>
  <mergeCells count="15">
    <mergeCell ref="A1:E1"/>
    <mergeCell ref="A2:E2"/>
    <mergeCell ref="A3:E3"/>
    <mergeCell ref="B8:E8"/>
    <mergeCell ref="C10:E10"/>
    <mergeCell ref="C11:E11"/>
    <mergeCell ref="C18:E18"/>
    <mergeCell ref="C19:E19"/>
    <mergeCell ref="A21:E22"/>
    <mergeCell ref="C12:E12"/>
    <mergeCell ref="C13:E13"/>
    <mergeCell ref="C14:E14"/>
    <mergeCell ref="C15:E15"/>
    <mergeCell ref="C16:E16"/>
    <mergeCell ref="C17:E17"/>
  </mergeCells>
  <printOptions horizontalCentered="1" verticalCentered="1"/>
  <pageMargins left="0" right="0" top="0" bottom="0"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H36"/>
  <sheetViews>
    <sheetView view="pageBreakPreview" zoomScaleSheetLayoutView="100" zoomScalePageLayoutView="0" workbookViewId="0" topLeftCell="A1">
      <selection activeCell="B37" sqref="B37"/>
    </sheetView>
  </sheetViews>
  <sheetFormatPr defaultColWidth="9.140625" defaultRowHeight="15"/>
  <cols>
    <col min="1" max="1" width="16.140625" style="0" customWidth="1"/>
    <col min="2" max="2" width="13.140625" style="0" customWidth="1"/>
    <col min="3" max="3" width="14.140625" style="0" customWidth="1"/>
    <col min="4" max="4" width="17.28125" style="0" customWidth="1"/>
  </cols>
  <sheetData>
    <row r="1" spans="1:8" ht="15.75">
      <c r="A1" s="276" t="s">
        <v>91</v>
      </c>
      <c r="B1" s="276"/>
      <c r="C1" s="276"/>
      <c r="D1" s="276"/>
      <c r="E1" s="276"/>
      <c r="F1" s="276"/>
      <c r="G1" s="276"/>
      <c r="H1" s="276"/>
    </row>
    <row r="2" spans="1:8" ht="15.75">
      <c r="A2" s="276" t="s">
        <v>197</v>
      </c>
      <c r="B2" s="276"/>
      <c r="C2" s="276"/>
      <c r="D2" s="276"/>
      <c r="E2" s="276"/>
      <c r="F2" s="276"/>
      <c r="G2" s="276"/>
      <c r="H2" s="276"/>
    </row>
    <row r="3" spans="1:8" ht="15">
      <c r="A3" s="278" t="s">
        <v>92</v>
      </c>
      <c r="B3" s="278"/>
      <c r="C3" s="278"/>
      <c r="D3" s="278"/>
      <c r="E3" s="278"/>
      <c r="F3" s="278"/>
      <c r="G3" s="278"/>
      <c r="H3" s="278"/>
    </row>
    <row r="4" spans="2:8" ht="15">
      <c r="B4" s="102"/>
      <c r="C4" s="102"/>
      <c r="D4" s="102"/>
      <c r="E4" s="102"/>
      <c r="F4" s="102"/>
      <c r="G4" s="102"/>
      <c r="H4" s="102"/>
    </row>
    <row r="5" spans="1:8" ht="15.75">
      <c r="A5" s="280" t="s">
        <v>180</v>
      </c>
      <c r="B5" s="280"/>
      <c r="C5" s="280"/>
      <c r="D5" s="280"/>
      <c r="E5" s="103"/>
      <c r="F5" s="103"/>
      <c r="G5" s="279"/>
      <c r="H5" s="276"/>
    </row>
    <row r="6" spans="1:7" ht="15.75">
      <c r="A6" s="280" t="s">
        <v>183</v>
      </c>
      <c r="B6" s="280"/>
      <c r="C6" s="280"/>
      <c r="D6" s="280"/>
      <c r="E6" s="103"/>
      <c r="F6" s="103"/>
      <c r="G6" s="103"/>
    </row>
    <row r="8" spans="1:8" ht="15.75">
      <c r="A8" s="276" t="s">
        <v>91</v>
      </c>
      <c r="B8" s="276"/>
      <c r="C8" s="276"/>
      <c r="D8" s="276"/>
      <c r="E8" s="276"/>
      <c r="F8" s="276"/>
      <c r="G8" s="276"/>
      <c r="H8" s="276"/>
    </row>
    <row r="9" spans="1:8" ht="15.75">
      <c r="A9" s="276" t="s">
        <v>195</v>
      </c>
      <c r="B9" s="276"/>
      <c r="C9" s="276"/>
      <c r="D9" s="276"/>
      <c r="E9" s="276"/>
      <c r="F9" s="276"/>
      <c r="G9" s="276"/>
      <c r="H9" s="276"/>
    </row>
    <row r="10" spans="1:8" ht="15.75">
      <c r="A10" s="276" t="s">
        <v>97</v>
      </c>
      <c r="B10" s="276"/>
      <c r="C10" s="276"/>
      <c r="D10" s="276"/>
      <c r="E10" s="276"/>
      <c r="F10" s="276"/>
      <c r="G10" s="276"/>
      <c r="H10" s="276"/>
    </row>
    <row r="11" spans="1:8" ht="15.75">
      <c r="A11" s="277" t="s">
        <v>189</v>
      </c>
      <c r="B11" s="277"/>
      <c r="C11" s="277"/>
      <c r="D11" s="277"/>
      <c r="E11" s="277"/>
      <c r="F11" s="277"/>
      <c r="G11" s="277"/>
      <c r="H11" s="277"/>
    </row>
    <row r="12" spans="1:8" ht="15.75">
      <c r="A12" s="104"/>
      <c r="B12" s="104"/>
      <c r="C12" s="277" t="s">
        <v>190</v>
      </c>
      <c r="D12" s="277"/>
      <c r="E12" s="277"/>
      <c r="F12" s="104"/>
      <c r="G12" s="104"/>
      <c r="H12" s="104"/>
    </row>
    <row r="14" spans="1:8" ht="15.75" customHeight="1">
      <c r="A14" s="275" t="s">
        <v>196</v>
      </c>
      <c r="B14" s="275"/>
      <c r="C14" s="275"/>
      <c r="D14" s="275"/>
      <c r="E14" s="275"/>
      <c r="F14" s="275"/>
      <c r="G14" s="275"/>
      <c r="H14" s="275"/>
    </row>
    <row r="15" spans="1:8" ht="15">
      <c r="A15" s="275"/>
      <c r="B15" s="275"/>
      <c r="C15" s="275"/>
      <c r="D15" s="275"/>
      <c r="E15" s="275"/>
      <c r="F15" s="275"/>
      <c r="G15" s="275"/>
      <c r="H15" s="275"/>
    </row>
    <row r="16" spans="1:8" ht="15">
      <c r="A16" s="275"/>
      <c r="B16" s="275"/>
      <c r="C16" s="275"/>
      <c r="D16" s="275"/>
      <c r="E16" s="275"/>
      <c r="F16" s="275"/>
      <c r="G16" s="275"/>
      <c r="H16" s="275"/>
    </row>
    <row r="17" spans="1:8" ht="15">
      <c r="A17" s="275"/>
      <c r="B17" s="275"/>
      <c r="C17" s="275"/>
      <c r="D17" s="275"/>
      <c r="E17" s="275"/>
      <c r="F17" s="275"/>
      <c r="G17" s="275"/>
      <c r="H17" s="275"/>
    </row>
    <row r="18" spans="1:8" ht="15">
      <c r="A18" s="275"/>
      <c r="B18" s="275"/>
      <c r="C18" s="275"/>
      <c r="D18" s="275"/>
      <c r="E18" s="275"/>
      <c r="F18" s="275"/>
      <c r="G18" s="275"/>
      <c r="H18" s="275"/>
    </row>
    <row r="19" spans="1:8" ht="15">
      <c r="A19" s="275"/>
      <c r="B19" s="275"/>
      <c r="C19" s="275"/>
      <c r="D19" s="275"/>
      <c r="E19" s="275"/>
      <c r="F19" s="275"/>
      <c r="G19" s="275"/>
      <c r="H19" s="275"/>
    </row>
    <row r="20" spans="1:8" ht="6.75" customHeight="1">
      <c r="A20" s="275"/>
      <c r="B20" s="275"/>
      <c r="C20" s="275"/>
      <c r="D20" s="275"/>
      <c r="E20" s="275"/>
      <c r="F20" s="275"/>
      <c r="G20" s="275"/>
      <c r="H20" s="275"/>
    </row>
    <row r="22" spans="1:5" ht="15">
      <c r="A22" s="120"/>
      <c r="B22" s="120"/>
      <c r="C22" s="120"/>
      <c r="D22" s="120"/>
      <c r="E22" s="120"/>
    </row>
    <row r="23" spans="1:5" ht="15">
      <c r="A23" s="120"/>
      <c r="B23" s="120"/>
      <c r="C23" s="120"/>
      <c r="D23" s="120"/>
      <c r="E23" s="120"/>
    </row>
    <row r="24" spans="1:5" ht="28.5" customHeight="1">
      <c r="A24" s="133" t="s">
        <v>98</v>
      </c>
      <c r="B24" s="281" t="s">
        <v>99</v>
      </c>
      <c r="C24" s="281" t="s">
        <v>100</v>
      </c>
      <c r="D24" s="281" t="s">
        <v>101</v>
      </c>
      <c r="E24" s="120"/>
    </row>
    <row r="25" spans="1:5" ht="31.5">
      <c r="A25" s="134" t="s">
        <v>102</v>
      </c>
      <c r="B25" s="282"/>
      <c r="C25" s="282"/>
      <c r="D25" s="282"/>
      <c r="E25" s="120"/>
    </row>
    <row r="26" spans="1:5" ht="31.5" customHeight="1">
      <c r="A26" s="135" t="s">
        <v>184</v>
      </c>
      <c r="B26" s="137">
        <v>10</v>
      </c>
      <c r="C26" s="137">
        <v>5</v>
      </c>
      <c r="D26" s="137">
        <f>B26-C26</f>
        <v>5</v>
      </c>
      <c r="E26" s="120"/>
    </row>
    <row r="27" spans="1:5" ht="27.75" customHeight="1">
      <c r="A27" s="135" t="s">
        <v>185</v>
      </c>
      <c r="B27" s="137">
        <v>10</v>
      </c>
      <c r="C27" s="137">
        <v>5</v>
      </c>
      <c r="D27" s="137">
        <f>B27-C27</f>
        <v>5</v>
      </c>
      <c r="E27" s="120"/>
    </row>
    <row r="28" spans="1:5" ht="27.75" customHeight="1">
      <c r="A28" s="135" t="s">
        <v>186</v>
      </c>
      <c r="B28" s="137">
        <v>10</v>
      </c>
      <c r="C28" s="137">
        <v>5</v>
      </c>
      <c r="D28" s="137">
        <f>B28-C28</f>
        <v>5</v>
      </c>
      <c r="E28" s="120"/>
    </row>
    <row r="29" spans="1:5" ht="27" customHeight="1">
      <c r="A29" s="135" t="s">
        <v>187</v>
      </c>
      <c r="B29" s="137"/>
      <c r="C29" s="137"/>
      <c r="D29" s="137">
        <f>B29-C29</f>
        <v>0</v>
      </c>
      <c r="E29" s="120"/>
    </row>
    <row r="30" spans="1:5" ht="15.75">
      <c r="A30" s="136" t="s">
        <v>34</v>
      </c>
      <c r="B30" s="138"/>
      <c r="C30" s="139"/>
      <c r="D30" s="137">
        <f>SUM(D26:D29)</f>
        <v>15</v>
      </c>
      <c r="E30" s="120"/>
    </row>
    <row r="31" spans="1:5" ht="15">
      <c r="A31" s="120"/>
      <c r="B31" s="120"/>
      <c r="C31" s="120"/>
      <c r="D31" s="120"/>
      <c r="E31" s="120"/>
    </row>
    <row r="32" spans="1:5" ht="15">
      <c r="A32" s="120" t="s">
        <v>103</v>
      </c>
      <c r="B32" s="120"/>
      <c r="C32" s="120"/>
      <c r="D32" s="120"/>
      <c r="E32" s="120"/>
    </row>
    <row r="33" spans="1:5" ht="15">
      <c r="A33" s="120"/>
      <c r="B33" s="120"/>
      <c r="C33" s="120"/>
      <c r="D33" s="120"/>
      <c r="E33" s="120"/>
    </row>
    <row r="34" spans="1:5" ht="15">
      <c r="A34" s="140" t="s">
        <v>191</v>
      </c>
      <c r="C34" s="120"/>
      <c r="D34" s="120"/>
      <c r="E34" s="120"/>
    </row>
    <row r="35" spans="1:5" ht="15">
      <c r="A35" s="120"/>
      <c r="B35" s="120"/>
      <c r="C35" s="120"/>
      <c r="D35" s="120"/>
      <c r="E35" s="120"/>
    </row>
    <row r="36" spans="1:5" ht="15">
      <c r="A36" s="120"/>
      <c r="B36" s="120"/>
      <c r="C36" s="120"/>
      <c r="D36" s="120"/>
      <c r="E36" s="120"/>
    </row>
  </sheetData>
  <sheetProtection/>
  <mergeCells count="15">
    <mergeCell ref="A11:H11"/>
    <mergeCell ref="A14:H20"/>
    <mergeCell ref="A5:D5"/>
    <mergeCell ref="A6:D6"/>
    <mergeCell ref="B24:B25"/>
    <mergeCell ref="C24:C25"/>
    <mergeCell ref="D24:D25"/>
    <mergeCell ref="C12:E12"/>
    <mergeCell ref="A1:H1"/>
    <mergeCell ref="A2:H2"/>
    <mergeCell ref="A3:H3"/>
    <mergeCell ref="A8:H8"/>
    <mergeCell ref="A9:H9"/>
    <mergeCell ref="A10:H10"/>
    <mergeCell ref="G5:H5"/>
  </mergeCells>
  <printOptions horizontalCentered="1" verticalCentered="1"/>
  <pageMargins left="0" right="0" top="0" bottom="0" header="0" footer="0"/>
  <pageSetup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dimension ref="A1:G32"/>
  <sheetViews>
    <sheetView view="pageBreakPreview" zoomScale="115" zoomScaleNormal="55" zoomScaleSheetLayoutView="115" zoomScalePageLayoutView="0" workbookViewId="0" topLeftCell="A1">
      <selection activeCell="A13" sqref="A13:E13"/>
    </sheetView>
  </sheetViews>
  <sheetFormatPr defaultColWidth="9.140625" defaultRowHeight="15"/>
  <cols>
    <col min="1" max="1" width="20.00390625" style="0" customWidth="1"/>
    <col min="2" max="2" width="13.421875" style="0" customWidth="1"/>
    <col min="3" max="3" width="19.8515625" style="0" customWidth="1"/>
    <col min="4" max="4" width="20.00390625" style="0" customWidth="1"/>
    <col min="5" max="5" width="19.57421875" style="0" customWidth="1"/>
    <col min="6" max="6" width="26.57421875" style="124" customWidth="1"/>
    <col min="7" max="7" width="10.140625" style="0" bestFit="1" customWidth="1"/>
  </cols>
  <sheetData>
    <row r="1" spans="1:6" ht="15.75">
      <c r="A1" s="283" t="s">
        <v>91</v>
      </c>
      <c r="B1" s="283"/>
      <c r="C1" s="283"/>
      <c r="D1" s="283"/>
      <c r="E1" s="283"/>
      <c r="F1" s="121"/>
    </row>
    <row r="2" spans="1:6" ht="15.75">
      <c r="A2" s="283" t="s">
        <v>197</v>
      </c>
      <c r="B2" s="283"/>
      <c r="C2" s="283"/>
      <c r="D2" s="283"/>
      <c r="E2" s="283"/>
      <c r="F2" s="121"/>
    </row>
    <row r="3" spans="1:6" ht="15.75">
      <c r="A3" s="283" t="s">
        <v>167</v>
      </c>
      <c r="B3" s="283"/>
      <c r="C3" s="283"/>
      <c r="D3" s="283"/>
      <c r="E3" s="283"/>
      <c r="F3" s="121"/>
    </row>
    <row r="4" spans="1:6" ht="15.75">
      <c r="A4" s="109"/>
      <c r="F4" s="121"/>
    </row>
    <row r="5" spans="1:6" ht="15.75">
      <c r="A5" s="106" t="s">
        <v>180</v>
      </c>
      <c r="F5" s="121"/>
    </row>
    <row r="6" spans="1:7" ht="15.75">
      <c r="A6" s="106" t="s">
        <v>181</v>
      </c>
      <c r="F6" s="121"/>
      <c r="G6" s="122"/>
    </row>
    <row r="7" spans="1:7" ht="15.75">
      <c r="A7" s="106"/>
      <c r="F7" s="121"/>
      <c r="G7" s="122"/>
    </row>
    <row r="8" spans="1:6" ht="15.75">
      <c r="A8" s="283" t="s">
        <v>168</v>
      </c>
      <c r="B8" s="283"/>
      <c r="C8" s="283"/>
      <c r="D8" s="283"/>
      <c r="E8" s="283"/>
      <c r="F8" s="121"/>
    </row>
    <row r="9" spans="1:6" ht="15.75">
      <c r="A9" s="283" t="s">
        <v>169</v>
      </c>
      <c r="B9" s="286"/>
      <c r="C9" s="286"/>
      <c r="D9" s="286"/>
      <c r="E9" s="286"/>
      <c r="F9" s="123"/>
    </row>
    <row r="12" spans="1:6" ht="50.25" customHeight="1">
      <c r="A12" s="285" t="s">
        <v>179</v>
      </c>
      <c r="B12" s="285"/>
      <c r="C12" s="285"/>
      <c r="D12" s="285"/>
      <c r="E12" s="285"/>
      <c r="F12" s="125"/>
    </row>
    <row r="13" spans="1:5" ht="49.5" customHeight="1">
      <c r="A13" s="285" t="s">
        <v>170</v>
      </c>
      <c r="B13" s="285"/>
      <c r="C13" s="285"/>
      <c r="D13" s="285"/>
      <c r="E13" s="285"/>
    </row>
    <row r="14" spans="1:5" ht="15.75">
      <c r="A14" s="280" t="s">
        <v>171</v>
      </c>
      <c r="B14" s="280"/>
      <c r="C14" s="280"/>
      <c r="D14" s="280"/>
      <c r="E14" s="280"/>
    </row>
    <row r="15" spans="1:5" ht="15.75">
      <c r="A15" s="109"/>
      <c r="B15" s="109"/>
      <c r="C15" s="109"/>
      <c r="D15" s="109"/>
      <c r="E15" s="109"/>
    </row>
    <row r="16" spans="4:5" ht="15.75">
      <c r="D16" s="283" t="s">
        <v>172</v>
      </c>
      <c r="E16" s="283"/>
    </row>
    <row r="17" spans="1:5" ht="15.75">
      <c r="A17" s="126" t="s">
        <v>173</v>
      </c>
      <c r="D17" s="283" t="s">
        <v>174</v>
      </c>
      <c r="E17" s="283"/>
    </row>
    <row r="19" ht="15.75">
      <c r="A19" s="127" t="s">
        <v>175</v>
      </c>
    </row>
    <row r="20" ht="15.75">
      <c r="A20" s="105" t="s">
        <v>176</v>
      </c>
    </row>
    <row r="21" ht="15.75">
      <c r="A21" s="105" t="s">
        <v>177</v>
      </c>
    </row>
    <row r="22" ht="15.75">
      <c r="A22" s="105" t="s">
        <v>178</v>
      </c>
    </row>
    <row r="23" ht="15.75">
      <c r="A23" s="107" t="s">
        <v>188</v>
      </c>
    </row>
    <row r="24" ht="15.75">
      <c r="A24" s="105" t="s">
        <v>104</v>
      </c>
    </row>
    <row r="26" spans="2:6" ht="15" customHeight="1">
      <c r="B26" s="128"/>
      <c r="C26" s="284"/>
      <c r="F26"/>
    </row>
    <row r="27" spans="2:6" ht="15">
      <c r="B27" s="128"/>
      <c r="C27" s="284"/>
      <c r="F27"/>
    </row>
    <row r="28" spans="2:6" ht="15.75">
      <c r="B28" s="129"/>
      <c r="C28" s="130"/>
      <c r="F28"/>
    </row>
    <row r="29" spans="2:6" ht="15.75">
      <c r="B29" s="129"/>
      <c r="C29" s="130"/>
      <c r="F29"/>
    </row>
    <row r="30" spans="2:6" ht="15.75">
      <c r="B30" s="129"/>
      <c r="C30" s="130"/>
      <c r="F30"/>
    </row>
    <row r="31" spans="2:6" ht="15.75">
      <c r="B31" s="131"/>
      <c r="C31" s="132"/>
      <c r="F31"/>
    </row>
    <row r="32" ht="15">
      <c r="F32"/>
    </row>
  </sheetData>
  <sheetProtection/>
  <mergeCells count="11">
    <mergeCell ref="A12:E12"/>
    <mergeCell ref="D17:E17"/>
    <mergeCell ref="C26:C27"/>
    <mergeCell ref="A13:E13"/>
    <mergeCell ref="A14:E14"/>
    <mergeCell ref="D16:E16"/>
    <mergeCell ref="A1:E1"/>
    <mergeCell ref="A2:E2"/>
    <mergeCell ref="A3:E3"/>
    <mergeCell ref="A8:E8"/>
    <mergeCell ref="A9:E9"/>
  </mergeCells>
  <printOptions horizontalCentered="1" verticalCentered="1"/>
  <pageMargins left="0" right="0" top="0" bottom="0"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L48"/>
  <sheetViews>
    <sheetView view="pageBreakPreview" zoomScale="90" zoomScaleNormal="70" zoomScaleSheetLayoutView="90" zoomScalePageLayoutView="0" workbookViewId="0" topLeftCell="A1">
      <selection activeCell="A36" sqref="A36:L37"/>
    </sheetView>
  </sheetViews>
  <sheetFormatPr defaultColWidth="9.140625" defaultRowHeight="15"/>
  <cols>
    <col min="2" max="2" width="8.00390625" style="0" customWidth="1"/>
    <col min="3" max="3" width="7.00390625" style="0" customWidth="1"/>
    <col min="10" max="10" width="8.140625" style="0" customWidth="1"/>
    <col min="12" max="12" width="5.7109375" style="0" customWidth="1"/>
  </cols>
  <sheetData>
    <row r="2" spans="1:12" ht="15.75" customHeight="1">
      <c r="A2" s="308" t="s">
        <v>91</v>
      </c>
      <c r="B2" s="308"/>
      <c r="C2" s="308"/>
      <c r="D2" s="308"/>
      <c r="E2" s="308"/>
      <c r="F2" s="308"/>
      <c r="G2" s="308"/>
      <c r="H2" s="308"/>
      <c r="I2" s="308"/>
      <c r="J2" s="308"/>
      <c r="K2" s="308"/>
      <c r="L2" s="308"/>
    </row>
    <row r="3" spans="1:12" ht="15.75" customHeight="1">
      <c r="A3" s="308" t="s">
        <v>197</v>
      </c>
      <c r="B3" s="308"/>
      <c r="C3" s="308"/>
      <c r="D3" s="308"/>
      <c r="E3" s="308"/>
      <c r="F3" s="308"/>
      <c r="G3" s="308"/>
      <c r="H3" s="308"/>
      <c r="I3" s="308"/>
      <c r="J3" s="308"/>
      <c r="K3" s="308"/>
      <c r="L3" s="308"/>
    </row>
    <row r="4" spans="1:12" ht="15.75" customHeight="1">
      <c r="A4" s="308" t="s">
        <v>122</v>
      </c>
      <c r="B4" s="308"/>
      <c r="C4" s="308"/>
      <c r="D4" s="308"/>
      <c r="E4" s="308"/>
      <c r="F4" s="308"/>
      <c r="G4" s="308"/>
      <c r="H4" s="308"/>
      <c r="I4" s="308"/>
      <c r="J4" s="308"/>
      <c r="K4" s="308"/>
      <c r="L4" s="308"/>
    </row>
    <row r="5" spans="1:12" ht="15.75" customHeight="1">
      <c r="A5" s="309" t="s">
        <v>123</v>
      </c>
      <c r="B5" s="309"/>
      <c r="C5" s="309"/>
      <c r="D5" s="309"/>
      <c r="E5" s="309"/>
      <c r="F5" s="309"/>
      <c r="G5" s="309"/>
      <c r="H5" s="309"/>
      <c r="I5" s="309"/>
      <c r="J5" s="309"/>
      <c r="K5" s="309"/>
      <c r="L5" s="309"/>
    </row>
    <row r="8" spans="1:12" ht="17.25" customHeight="1">
      <c r="A8" s="310" t="s">
        <v>124</v>
      </c>
      <c r="B8" s="310"/>
      <c r="C8" s="310"/>
      <c r="D8" s="310"/>
      <c r="E8" s="300" t="s">
        <v>125</v>
      </c>
      <c r="F8" s="300"/>
      <c r="G8" s="300"/>
      <c r="H8" s="306"/>
      <c r="I8" s="306"/>
      <c r="J8" s="306"/>
      <c r="K8" s="306"/>
      <c r="L8" s="306"/>
    </row>
    <row r="9" spans="1:12" ht="17.25" customHeight="1">
      <c r="A9" s="310"/>
      <c r="B9" s="310"/>
      <c r="C9" s="310"/>
      <c r="D9" s="310"/>
      <c r="E9" s="300" t="s">
        <v>126</v>
      </c>
      <c r="F9" s="300"/>
      <c r="G9" s="300"/>
      <c r="H9" s="306"/>
      <c r="I9" s="306"/>
      <c r="J9" s="306"/>
      <c r="K9" s="306"/>
      <c r="L9" s="306"/>
    </row>
    <row r="10" spans="1:12" ht="17.25" customHeight="1">
      <c r="A10" s="310"/>
      <c r="B10" s="310"/>
      <c r="C10" s="310"/>
      <c r="D10" s="310"/>
      <c r="E10" s="300" t="s">
        <v>127</v>
      </c>
      <c r="F10" s="300"/>
      <c r="G10" s="300"/>
      <c r="H10" s="306"/>
      <c r="I10" s="306"/>
      <c r="J10" s="306"/>
      <c r="K10" s="306"/>
      <c r="L10" s="306"/>
    </row>
    <row r="11" spans="1:12" ht="36.75" customHeight="1">
      <c r="A11" s="310"/>
      <c r="B11" s="310"/>
      <c r="C11" s="310"/>
      <c r="D11" s="310"/>
      <c r="E11" s="300" t="s">
        <v>128</v>
      </c>
      <c r="F11" s="300"/>
      <c r="G11" s="300"/>
      <c r="H11" s="306"/>
      <c r="I11" s="306"/>
      <c r="J11" s="306"/>
      <c r="K11" s="306"/>
      <c r="L11" s="306"/>
    </row>
    <row r="12" spans="1:12" ht="15">
      <c r="A12" s="307" t="s">
        <v>129</v>
      </c>
      <c r="B12" s="306"/>
      <c r="C12" s="306"/>
      <c r="D12" s="306"/>
      <c r="E12" s="306"/>
      <c r="F12" s="306"/>
      <c r="G12" s="306"/>
      <c r="H12" s="306"/>
      <c r="I12" s="306"/>
      <c r="J12" s="306"/>
      <c r="K12" s="306"/>
      <c r="L12" s="306"/>
    </row>
    <row r="13" spans="1:12" ht="15">
      <c r="A13" s="306"/>
      <c r="B13" s="306"/>
      <c r="C13" s="306"/>
      <c r="D13" s="306"/>
      <c r="E13" s="306"/>
      <c r="F13" s="306"/>
      <c r="G13" s="306"/>
      <c r="H13" s="306"/>
      <c r="I13" s="306"/>
      <c r="J13" s="306"/>
      <c r="K13" s="306"/>
      <c r="L13" s="306"/>
    </row>
    <row r="14" spans="1:12" ht="22.5" customHeight="1">
      <c r="A14" s="300" t="s">
        <v>130</v>
      </c>
      <c r="B14" s="300"/>
      <c r="C14" s="300"/>
      <c r="D14" s="302"/>
      <c r="E14" s="302"/>
      <c r="F14" s="302"/>
      <c r="G14" s="302"/>
      <c r="H14" s="302"/>
      <c r="I14" s="302"/>
      <c r="J14" s="302"/>
      <c r="K14" s="302"/>
      <c r="L14" s="302"/>
    </row>
    <row r="15" spans="1:12" ht="50.25" customHeight="1">
      <c r="A15" s="300" t="s">
        <v>131</v>
      </c>
      <c r="B15" s="300"/>
      <c r="C15" s="300"/>
      <c r="D15" s="302"/>
      <c r="E15" s="302"/>
      <c r="F15" s="302"/>
      <c r="G15" s="302"/>
      <c r="H15" s="302"/>
      <c r="I15" s="302"/>
      <c r="J15" s="302"/>
      <c r="K15" s="302"/>
      <c r="L15" s="302"/>
    </row>
    <row r="16" spans="1:12" ht="22.5" customHeight="1">
      <c r="A16" s="300" t="s">
        <v>132</v>
      </c>
      <c r="B16" s="300"/>
      <c r="C16" s="300"/>
      <c r="D16" s="301" t="s">
        <v>192</v>
      </c>
      <c r="E16" s="302"/>
      <c r="F16" s="302"/>
      <c r="G16" s="302"/>
      <c r="H16" s="302"/>
      <c r="I16" s="302"/>
      <c r="J16" s="302"/>
      <c r="K16" s="302"/>
      <c r="L16" s="302"/>
    </row>
    <row r="17" spans="1:12" ht="22.5" customHeight="1">
      <c r="A17" s="300" t="s">
        <v>133</v>
      </c>
      <c r="B17" s="300"/>
      <c r="C17" s="300"/>
      <c r="D17" s="302"/>
      <c r="E17" s="302"/>
      <c r="F17" s="302"/>
      <c r="G17" s="302"/>
      <c r="H17" s="302"/>
      <c r="I17" s="302"/>
      <c r="J17" s="302"/>
      <c r="K17" s="302"/>
      <c r="L17" s="302"/>
    </row>
    <row r="18" spans="1:12" ht="22.5" customHeight="1">
      <c r="A18" s="300" t="s">
        <v>134</v>
      </c>
      <c r="B18" s="300"/>
      <c r="C18" s="300"/>
      <c r="D18" s="302"/>
      <c r="E18" s="302"/>
      <c r="F18" s="302"/>
      <c r="G18" s="302"/>
      <c r="H18" s="302"/>
      <c r="I18" s="302"/>
      <c r="J18" s="302"/>
      <c r="K18" s="302"/>
      <c r="L18" s="302"/>
    </row>
    <row r="19" spans="1:12" ht="22.5" customHeight="1">
      <c r="A19" s="300" t="s">
        <v>135</v>
      </c>
      <c r="B19" s="300"/>
      <c r="C19" s="300"/>
      <c r="D19" s="301" t="s">
        <v>205</v>
      </c>
      <c r="E19" s="302"/>
      <c r="F19" s="302"/>
      <c r="G19" s="302"/>
      <c r="H19" s="302"/>
      <c r="I19" s="302"/>
      <c r="J19" s="302"/>
      <c r="K19" s="302"/>
      <c r="L19" s="302"/>
    </row>
    <row r="20" spans="1:12" ht="22.5" customHeight="1">
      <c r="A20" s="300" t="s">
        <v>136</v>
      </c>
      <c r="B20" s="300"/>
      <c r="C20" s="300"/>
      <c r="D20" s="302"/>
      <c r="E20" s="302"/>
      <c r="F20" s="302"/>
      <c r="G20" s="302"/>
      <c r="H20" s="302"/>
      <c r="I20" s="302"/>
      <c r="J20" s="302"/>
      <c r="K20" s="302"/>
      <c r="L20" s="302"/>
    </row>
    <row r="21" spans="1:12" ht="22.5" customHeight="1">
      <c r="A21" s="300" t="s">
        <v>137</v>
      </c>
      <c r="B21" s="300"/>
      <c r="C21" s="300"/>
      <c r="D21" s="301" t="s">
        <v>206</v>
      </c>
      <c r="E21" s="302"/>
      <c r="F21" s="302"/>
      <c r="G21" s="302"/>
      <c r="H21" s="302"/>
      <c r="I21" s="302"/>
      <c r="J21" s="302"/>
      <c r="K21" s="302"/>
      <c r="L21" s="302"/>
    </row>
    <row r="22" spans="1:12" ht="22.5" customHeight="1">
      <c r="A22" s="300" t="s">
        <v>138</v>
      </c>
      <c r="B22" s="300"/>
      <c r="C22" s="300"/>
      <c r="D22" s="301" t="s">
        <v>139</v>
      </c>
      <c r="E22" s="302"/>
      <c r="F22" s="302"/>
      <c r="G22" s="302"/>
      <c r="H22" s="302"/>
      <c r="I22" s="302"/>
      <c r="J22" s="302"/>
      <c r="K22" s="302"/>
      <c r="L22" s="302"/>
    </row>
    <row r="23" spans="1:12" ht="28.5" customHeight="1" thickBot="1">
      <c r="A23" s="303" t="s">
        <v>140</v>
      </c>
      <c r="B23" s="303"/>
      <c r="C23" s="303"/>
      <c r="D23" s="304" t="s">
        <v>141</v>
      </c>
      <c r="E23" s="305"/>
      <c r="F23" s="305"/>
      <c r="G23" s="305"/>
      <c r="H23" s="305"/>
      <c r="I23" s="305"/>
      <c r="J23" s="305"/>
      <c r="K23" s="305"/>
      <c r="L23" s="305"/>
    </row>
    <row r="24" spans="1:12" ht="27" customHeight="1">
      <c r="A24" s="288" t="s">
        <v>193</v>
      </c>
      <c r="B24" s="289"/>
      <c r="C24" s="289"/>
      <c r="D24" s="289"/>
      <c r="E24" s="289"/>
      <c r="F24" s="289"/>
      <c r="G24" s="289"/>
      <c r="H24" s="289"/>
      <c r="I24" s="289"/>
      <c r="J24" s="289"/>
      <c r="K24" s="289"/>
      <c r="L24" s="290"/>
    </row>
    <row r="25" spans="1:12" ht="15">
      <c r="A25" s="291"/>
      <c r="B25" s="292"/>
      <c r="C25" s="292"/>
      <c r="D25" s="292"/>
      <c r="E25" s="292"/>
      <c r="F25" s="292"/>
      <c r="G25" s="292"/>
      <c r="H25" s="292"/>
      <c r="I25" s="292"/>
      <c r="J25" s="292"/>
      <c r="K25" s="292"/>
      <c r="L25" s="293"/>
    </row>
    <row r="26" spans="1:12" ht="15">
      <c r="A26" s="291"/>
      <c r="B26" s="292"/>
      <c r="C26" s="292"/>
      <c r="D26" s="292"/>
      <c r="E26" s="292"/>
      <c r="F26" s="292"/>
      <c r="G26" s="292"/>
      <c r="H26" s="292"/>
      <c r="I26" s="292"/>
      <c r="J26" s="292"/>
      <c r="K26" s="292"/>
      <c r="L26" s="293"/>
    </row>
    <row r="27" spans="1:12" ht="15">
      <c r="A27" s="291"/>
      <c r="B27" s="292"/>
      <c r="C27" s="292"/>
      <c r="D27" s="292"/>
      <c r="E27" s="292"/>
      <c r="F27" s="292"/>
      <c r="G27" s="292"/>
      <c r="H27" s="292"/>
      <c r="I27" s="292"/>
      <c r="J27" s="292"/>
      <c r="K27" s="292"/>
      <c r="L27" s="293"/>
    </row>
    <row r="28" spans="1:12" ht="15">
      <c r="A28" s="291"/>
      <c r="B28" s="292"/>
      <c r="C28" s="292"/>
      <c r="D28" s="292"/>
      <c r="E28" s="292"/>
      <c r="F28" s="292"/>
      <c r="G28" s="292"/>
      <c r="H28" s="292"/>
      <c r="I28" s="292"/>
      <c r="J28" s="292"/>
      <c r="K28" s="292"/>
      <c r="L28" s="293"/>
    </row>
    <row r="29" spans="1:12" ht="43.5" customHeight="1">
      <c r="A29" s="291"/>
      <c r="B29" s="292"/>
      <c r="C29" s="292"/>
      <c r="D29" s="292"/>
      <c r="E29" s="292"/>
      <c r="F29" s="292"/>
      <c r="G29" s="292"/>
      <c r="H29" s="292"/>
      <c r="I29" s="292"/>
      <c r="J29" s="292"/>
      <c r="K29" s="292"/>
      <c r="L29" s="293"/>
    </row>
    <row r="30" spans="1:12" ht="15">
      <c r="A30" s="110"/>
      <c r="B30" s="111"/>
      <c r="C30" s="111"/>
      <c r="D30" s="111"/>
      <c r="E30" s="111"/>
      <c r="F30" s="111"/>
      <c r="G30" s="111"/>
      <c r="H30" s="111"/>
      <c r="I30" s="111"/>
      <c r="J30" s="294" t="s">
        <v>142</v>
      </c>
      <c r="K30" s="294"/>
      <c r="L30" s="295"/>
    </row>
    <row r="31" spans="1:12" ht="15">
      <c r="A31" s="110"/>
      <c r="B31" s="111"/>
      <c r="C31" s="111"/>
      <c r="D31" s="111"/>
      <c r="E31" s="111"/>
      <c r="F31" s="111"/>
      <c r="G31" s="111"/>
      <c r="H31" s="111"/>
      <c r="I31" s="111"/>
      <c r="J31" s="294" t="s">
        <v>143</v>
      </c>
      <c r="K31" s="294"/>
      <c r="L31" s="295"/>
    </row>
    <row r="32" spans="1:12" ht="15">
      <c r="A32" s="110"/>
      <c r="B32" s="111"/>
      <c r="C32" s="111"/>
      <c r="D32" s="111"/>
      <c r="E32" s="111"/>
      <c r="F32" s="111"/>
      <c r="G32" s="111"/>
      <c r="H32" s="111"/>
      <c r="I32" s="111"/>
      <c r="J32" s="111"/>
      <c r="K32" s="111"/>
      <c r="L32" s="112"/>
    </row>
    <row r="33" spans="1:12" ht="15">
      <c r="A33" s="110"/>
      <c r="B33" s="111"/>
      <c r="C33" s="111"/>
      <c r="D33" s="111"/>
      <c r="E33" s="111"/>
      <c r="F33" s="111"/>
      <c r="G33" s="111"/>
      <c r="H33" s="111"/>
      <c r="I33" s="111"/>
      <c r="J33" s="111"/>
      <c r="K33" s="111"/>
      <c r="L33" s="112"/>
    </row>
    <row r="34" spans="1:12" ht="15">
      <c r="A34" s="296" t="s">
        <v>144</v>
      </c>
      <c r="B34" s="292"/>
      <c r="C34" s="292"/>
      <c r="D34" s="292"/>
      <c r="E34" s="292"/>
      <c r="F34" s="292"/>
      <c r="G34" s="292"/>
      <c r="H34" s="292"/>
      <c r="I34" s="292"/>
      <c r="J34" s="292"/>
      <c r="K34" s="292"/>
      <c r="L34" s="293"/>
    </row>
    <row r="35" spans="1:12" ht="15">
      <c r="A35" s="291"/>
      <c r="B35" s="292"/>
      <c r="C35" s="292"/>
      <c r="D35" s="292"/>
      <c r="E35" s="292"/>
      <c r="F35" s="292"/>
      <c r="G35" s="292"/>
      <c r="H35" s="292"/>
      <c r="I35" s="292"/>
      <c r="J35" s="292"/>
      <c r="K35" s="292"/>
      <c r="L35" s="293"/>
    </row>
    <row r="36" spans="1:12" ht="15">
      <c r="A36" s="296" t="s">
        <v>145</v>
      </c>
      <c r="B36" s="292"/>
      <c r="C36" s="292"/>
      <c r="D36" s="292"/>
      <c r="E36" s="292"/>
      <c r="F36" s="292"/>
      <c r="G36" s="292"/>
      <c r="H36" s="292"/>
      <c r="I36" s="292"/>
      <c r="J36" s="292"/>
      <c r="K36" s="292"/>
      <c r="L36" s="293"/>
    </row>
    <row r="37" spans="1:12" ht="15">
      <c r="A37" s="291"/>
      <c r="B37" s="292"/>
      <c r="C37" s="292"/>
      <c r="D37" s="292"/>
      <c r="E37" s="292"/>
      <c r="F37" s="292"/>
      <c r="G37" s="292"/>
      <c r="H37" s="292"/>
      <c r="I37" s="292"/>
      <c r="J37" s="292"/>
      <c r="K37" s="292"/>
      <c r="L37" s="293"/>
    </row>
    <row r="38" spans="1:12" ht="15">
      <c r="A38" s="297" t="s">
        <v>146</v>
      </c>
      <c r="B38" s="298"/>
      <c r="C38" s="298"/>
      <c r="D38" s="298"/>
      <c r="E38" s="298"/>
      <c r="F38" s="298"/>
      <c r="G38" s="298"/>
      <c r="H38" s="298"/>
      <c r="I38" s="298"/>
      <c r="J38" s="298"/>
      <c r="K38" s="298"/>
      <c r="L38" s="299"/>
    </row>
    <row r="39" spans="1:12" ht="15.75" thickBot="1">
      <c r="A39" s="113"/>
      <c r="B39" s="114"/>
      <c r="C39" s="114"/>
      <c r="D39" s="114"/>
      <c r="E39" s="114"/>
      <c r="F39" s="114"/>
      <c r="G39" s="114"/>
      <c r="H39" s="114"/>
      <c r="I39" s="114"/>
      <c r="J39" s="114"/>
      <c r="K39" s="114"/>
      <c r="L39" s="115"/>
    </row>
    <row r="41" spans="1:12" ht="15">
      <c r="A41" s="287" t="s">
        <v>147</v>
      </c>
      <c r="B41" s="287"/>
      <c r="C41" s="287"/>
      <c r="D41" s="287"/>
      <c r="E41" s="287"/>
      <c r="F41" s="287"/>
      <c r="G41" s="287"/>
      <c r="H41" s="287"/>
      <c r="I41" s="287"/>
      <c r="J41" s="287"/>
      <c r="K41" s="287"/>
      <c r="L41" s="287"/>
    </row>
    <row r="42" spans="1:12" ht="15">
      <c r="A42" s="287" t="s">
        <v>148</v>
      </c>
      <c r="B42" s="287"/>
      <c r="C42" s="287"/>
      <c r="D42" s="287"/>
      <c r="E42" s="287"/>
      <c r="F42" s="287"/>
      <c r="G42" s="287"/>
      <c r="H42" s="287"/>
      <c r="I42" s="287"/>
      <c r="J42" s="287"/>
      <c r="K42" s="287"/>
      <c r="L42" s="287"/>
    </row>
    <row r="43" spans="1:12" ht="15">
      <c r="A43" s="116"/>
      <c r="B43" s="116"/>
      <c r="C43" s="116"/>
      <c r="D43" s="116"/>
      <c r="E43" s="116"/>
      <c r="F43" s="116"/>
      <c r="G43" s="116"/>
      <c r="H43" s="116"/>
      <c r="I43" s="116"/>
      <c r="J43" s="116"/>
      <c r="K43" s="116"/>
      <c r="L43" s="116"/>
    </row>
    <row r="44" spans="1:12" ht="15">
      <c r="A44" s="116"/>
      <c r="B44" s="116"/>
      <c r="C44" s="116"/>
      <c r="D44" s="116"/>
      <c r="E44" s="116"/>
      <c r="F44" s="116"/>
      <c r="G44" s="116"/>
      <c r="H44" s="116"/>
      <c r="I44" s="116"/>
      <c r="J44" s="116"/>
      <c r="K44" s="116"/>
      <c r="L44" s="116"/>
    </row>
    <row r="45" spans="1:12" ht="15">
      <c r="A45" s="287" t="s">
        <v>149</v>
      </c>
      <c r="B45" s="287"/>
      <c r="C45" s="287"/>
      <c r="D45" s="287"/>
      <c r="E45" s="287"/>
      <c r="F45" s="287"/>
      <c r="G45" s="287" t="s">
        <v>150</v>
      </c>
      <c r="H45" s="287"/>
      <c r="I45" s="287"/>
      <c r="J45" s="287"/>
      <c r="K45" s="287"/>
      <c r="L45" s="287"/>
    </row>
    <row r="46" spans="1:12" ht="15">
      <c r="A46" s="287" t="s">
        <v>116</v>
      </c>
      <c r="B46" s="287"/>
      <c r="C46" s="287"/>
      <c r="D46" s="287"/>
      <c r="E46" s="287"/>
      <c r="F46" s="287"/>
      <c r="G46" s="287" t="s">
        <v>151</v>
      </c>
      <c r="H46" s="287"/>
      <c r="I46" s="287"/>
      <c r="J46" s="287"/>
      <c r="K46" s="287"/>
      <c r="L46" s="287"/>
    </row>
    <row r="47" spans="1:12" ht="15">
      <c r="A47" s="287" t="s">
        <v>152</v>
      </c>
      <c r="B47" s="287"/>
      <c r="C47" s="287"/>
      <c r="D47" s="287"/>
      <c r="E47" s="287"/>
      <c r="F47" s="287"/>
      <c r="G47" s="287" t="s">
        <v>152</v>
      </c>
      <c r="H47" s="287"/>
      <c r="I47" s="287"/>
      <c r="J47" s="287"/>
      <c r="K47" s="287"/>
      <c r="L47" s="287"/>
    </row>
    <row r="48" spans="1:12" ht="15">
      <c r="A48" s="116"/>
      <c r="B48" s="116"/>
      <c r="C48" s="116"/>
      <c r="D48" s="116"/>
      <c r="E48" s="116"/>
      <c r="F48" s="116"/>
      <c r="G48" s="116"/>
      <c r="H48" s="116"/>
      <c r="I48" s="116"/>
      <c r="J48" s="116"/>
      <c r="K48" s="116"/>
      <c r="L48" s="116"/>
    </row>
  </sheetData>
  <sheetProtection/>
  <mergeCells count="48">
    <mergeCell ref="A2:L2"/>
    <mergeCell ref="A3:L3"/>
    <mergeCell ref="A4:L4"/>
    <mergeCell ref="A5:L5"/>
    <mergeCell ref="A8:D11"/>
    <mergeCell ref="E8:G8"/>
    <mergeCell ref="H8:L8"/>
    <mergeCell ref="E9:G9"/>
    <mergeCell ref="H9:L9"/>
    <mergeCell ref="E10:G10"/>
    <mergeCell ref="H10:L10"/>
    <mergeCell ref="E11:G11"/>
    <mergeCell ref="H11:L11"/>
    <mergeCell ref="A12: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1:C21"/>
    <mergeCell ref="D21:L21"/>
    <mergeCell ref="A22:C22"/>
    <mergeCell ref="D22:L22"/>
    <mergeCell ref="A23:C23"/>
    <mergeCell ref="D23:L23"/>
    <mergeCell ref="A24:L29"/>
    <mergeCell ref="J30:L30"/>
    <mergeCell ref="J31:L31"/>
    <mergeCell ref="A34:L35"/>
    <mergeCell ref="A36:L37"/>
    <mergeCell ref="A38:L38"/>
    <mergeCell ref="A47:F47"/>
    <mergeCell ref="G47:L47"/>
    <mergeCell ref="A41:L41"/>
    <mergeCell ref="A42:L42"/>
    <mergeCell ref="A45:F45"/>
    <mergeCell ref="G45:L45"/>
    <mergeCell ref="A46:F46"/>
    <mergeCell ref="G46:L46"/>
  </mergeCells>
  <printOptions horizontalCentered="1" verticalCentered="1"/>
  <pageMargins left="0" right="0" top="0" bottom="0" header="0" footer="0"/>
  <pageSetup horizontalDpi="600" verticalDpi="600" orientation="portrait" paperSize="9" scale="90" r:id="rId3"/>
  <legacyDrawing r:id="rId2"/>
</worksheet>
</file>

<file path=xl/worksheets/sheet9.xml><?xml version="1.0" encoding="utf-8"?>
<worksheet xmlns="http://schemas.openxmlformats.org/spreadsheetml/2006/main" xmlns:r="http://schemas.openxmlformats.org/officeDocument/2006/relationships">
  <dimension ref="A1:F23"/>
  <sheetViews>
    <sheetView view="pageBreakPreview" zoomScaleSheetLayoutView="100" zoomScalePageLayoutView="0" workbookViewId="0" topLeftCell="A1">
      <selection activeCell="A6" sqref="A6:D6"/>
    </sheetView>
  </sheetViews>
  <sheetFormatPr defaultColWidth="9.140625" defaultRowHeight="15"/>
  <cols>
    <col min="1" max="1" width="8.7109375" style="118" customWidth="1"/>
    <col min="2" max="2" width="36.00390625" style="118" customWidth="1"/>
    <col min="3" max="3" width="3.57421875" style="118" customWidth="1"/>
    <col min="4" max="4" width="57.28125" style="118" customWidth="1"/>
    <col min="5" max="16384" width="9.140625" style="118" customWidth="1"/>
  </cols>
  <sheetData>
    <row r="1" spans="1:6" ht="15.75">
      <c r="A1" s="117"/>
      <c r="B1" s="117"/>
      <c r="C1" s="117"/>
      <c r="D1" s="117"/>
      <c r="E1" s="117"/>
      <c r="F1" s="117"/>
    </row>
    <row r="2" spans="1:6" ht="15.75">
      <c r="A2" s="117"/>
      <c r="B2" s="117"/>
      <c r="C2" s="117"/>
      <c r="D2" s="117"/>
      <c r="E2" s="117"/>
      <c r="F2" s="117"/>
    </row>
    <row r="3" spans="1:6" ht="15.75">
      <c r="A3" s="312" t="s">
        <v>153</v>
      </c>
      <c r="B3" s="312"/>
      <c r="C3" s="312"/>
      <c r="D3" s="312"/>
      <c r="E3" s="117"/>
      <c r="F3" s="117"/>
    </row>
    <row r="4" spans="1:6" ht="36.75" customHeight="1">
      <c r="A4" s="117"/>
      <c r="B4" s="117"/>
      <c r="C4" s="117"/>
      <c r="D4" s="117"/>
      <c r="E4" s="117"/>
      <c r="F4" s="117"/>
    </row>
    <row r="5" spans="1:6" ht="70.5" customHeight="1">
      <c r="A5" s="311" t="s">
        <v>154</v>
      </c>
      <c r="B5" s="311"/>
      <c r="C5" s="311"/>
      <c r="D5" s="311"/>
      <c r="E5" s="117"/>
      <c r="F5" s="117"/>
    </row>
    <row r="6" spans="1:6" ht="111.75" customHeight="1">
      <c r="A6" s="311" t="s">
        <v>155</v>
      </c>
      <c r="B6" s="311"/>
      <c r="C6" s="311"/>
      <c r="D6" s="311"/>
      <c r="E6" s="117"/>
      <c r="F6" s="117"/>
    </row>
    <row r="7" spans="1:6" ht="53.25" customHeight="1">
      <c r="A7" s="311" t="s">
        <v>156</v>
      </c>
      <c r="B7" s="311"/>
      <c r="C7" s="311"/>
      <c r="D7" s="311"/>
      <c r="E7" s="117"/>
      <c r="F7" s="117"/>
    </row>
    <row r="8" spans="1:6" ht="81" customHeight="1">
      <c r="A8" s="311" t="s">
        <v>207</v>
      </c>
      <c r="B8" s="311"/>
      <c r="C8" s="311"/>
      <c r="D8" s="311"/>
      <c r="E8" s="117"/>
      <c r="F8" s="117"/>
    </row>
    <row r="9" spans="1:6" ht="50.25" customHeight="1">
      <c r="A9" s="311" t="s">
        <v>208</v>
      </c>
      <c r="B9" s="311"/>
      <c r="C9" s="311"/>
      <c r="D9" s="311"/>
      <c r="E9" s="117"/>
      <c r="F9" s="117"/>
    </row>
    <row r="10" spans="1:6" ht="46.5" customHeight="1">
      <c r="A10" s="311" t="s">
        <v>157</v>
      </c>
      <c r="B10" s="311"/>
      <c r="C10" s="311"/>
      <c r="D10" s="311"/>
      <c r="E10" s="117"/>
      <c r="F10" s="117"/>
    </row>
    <row r="11" spans="1:6" ht="47.25" customHeight="1">
      <c r="A11" s="117"/>
      <c r="B11" s="117"/>
      <c r="C11" s="117"/>
      <c r="D11" s="117"/>
      <c r="E11" s="117"/>
      <c r="F11" s="117"/>
    </row>
    <row r="12" spans="1:6" ht="15.75">
      <c r="A12" s="117"/>
      <c r="B12" s="117"/>
      <c r="C12" s="117"/>
      <c r="D12" s="117"/>
      <c r="E12" s="117"/>
      <c r="F12" s="117"/>
    </row>
    <row r="13" spans="1:6" ht="24" customHeight="1">
      <c r="A13" s="117"/>
      <c r="B13" s="119" t="s">
        <v>124</v>
      </c>
      <c r="C13" s="117"/>
      <c r="D13" s="117"/>
      <c r="E13" s="117"/>
      <c r="F13" s="117"/>
    </row>
    <row r="14" spans="1:6" ht="15.75">
      <c r="A14" s="117"/>
      <c r="B14" s="117" t="s">
        <v>158</v>
      </c>
      <c r="C14" s="117" t="s">
        <v>159</v>
      </c>
      <c r="E14" s="117"/>
      <c r="F14" s="117"/>
    </row>
    <row r="15" spans="1:6" ht="15.75">
      <c r="A15" s="117"/>
      <c r="B15" s="117" t="s">
        <v>160</v>
      </c>
      <c r="C15" s="117" t="s">
        <v>159</v>
      </c>
      <c r="D15" s="117"/>
      <c r="E15" s="117"/>
      <c r="F15" s="117"/>
    </row>
    <row r="16" spans="1:5" ht="15.75">
      <c r="A16" s="117"/>
      <c r="B16" s="117" t="s">
        <v>161</v>
      </c>
      <c r="C16" s="117" t="s">
        <v>159</v>
      </c>
      <c r="D16" s="117"/>
      <c r="E16" s="117"/>
    </row>
    <row r="17" spans="1:5" ht="15.75">
      <c r="A17" s="117"/>
      <c r="B17" s="117" t="s">
        <v>162</v>
      </c>
      <c r="C17" s="117" t="s">
        <v>159</v>
      </c>
      <c r="D17" s="117"/>
      <c r="E17" s="117"/>
    </row>
    <row r="18" spans="1:5" ht="15.75">
      <c r="A18" s="117"/>
      <c r="B18" s="117" t="s">
        <v>163</v>
      </c>
      <c r="C18" s="117" t="s">
        <v>159</v>
      </c>
      <c r="D18" s="117"/>
      <c r="E18" s="117"/>
    </row>
    <row r="19" spans="1:5" ht="15.75">
      <c r="A19" s="117"/>
      <c r="B19" s="117" t="s">
        <v>164</v>
      </c>
      <c r="C19" s="117" t="s">
        <v>159</v>
      </c>
      <c r="D19" s="117"/>
      <c r="E19" s="117"/>
    </row>
    <row r="20" spans="1:6" ht="15.75">
      <c r="A20" s="117"/>
      <c r="B20" s="117"/>
      <c r="C20" s="117"/>
      <c r="D20" s="117"/>
      <c r="E20" s="117"/>
      <c r="F20" s="117"/>
    </row>
    <row r="21" spans="1:6" ht="60.75" customHeight="1">
      <c r="A21" s="117"/>
      <c r="B21" s="117"/>
      <c r="C21" s="117"/>
      <c r="D21" s="117"/>
      <c r="E21" s="117"/>
      <c r="F21" s="117"/>
    </row>
    <row r="22" spans="1:6" ht="15.75">
      <c r="A22" s="311" t="s">
        <v>165</v>
      </c>
      <c r="B22" s="311"/>
      <c r="C22" s="311"/>
      <c r="D22" s="311"/>
      <c r="E22" s="117"/>
      <c r="F22" s="117"/>
    </row>
    <row r="23" spans="1:6" ht="51" customHeight="1">
      <c r="A23" s="311" t="s">
        <v>166</v>
      </c>
      <c r="B23" s="311"/>
      <c r="C23" s="311"/>
      <c r="D23" s="311"/>
      <c r="E23" s="117"/>
      <c r="F23" s="117"/>
    </row>
  </sheetData>
  <sheetProtection/>
  <mergeCells count="9">
    <mergeCell ref="A10:D10"/>
    <mergeCell ref="A22:D22"/>
    <mergeCell ref="A23:D23"/>
    <mergeCell ref="A3:D3"/>
    <mergeCell ref="A5:D5"/>
    <mergeCell ref="A6:D6"/>
    <mergeCell ref="A7:D7"/>
    <mergeCell ref="A8:D8"/>
    <mergeCell ref="A9:D9"/>
  </mergeCells>
  <printOptions horizontalCentered="1" verticalCentered="1"/>
  <pageMargins left="0" right="0" top="0" bottom="0" header="0" footer="0"/>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strteji</cp:lastModifiedBy>
  <cp:lastPrinted>2018-01-31T06:07:51Z</cp:lastPrinted>
  <dcterms:created xsi:type="dcterms:W3CDTF">2014-04-05T21:24:00Z</dcterms:created>
  <dcterms:modified xsi:type="dcterms:W3CDTF">2022-05-26T12:41:01Z</dcterms:modified>
  <cp:category/>
  <cp:version/>
  <cp:contentType/>
  <cp:contentStatus/>
</cp:coreProperties>
</file>